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activeTab="0"/>
  </bookViews>
  <sheets>
    <sheet name="Rekapitulacija" sheetId="1" r:id="rId1"/>
    <sheet name="Popis del" sheetId="2" r:id="rId2"/>
  </sheets>
  <definedNames>
    <definedName name="_Fill" localSheetId="1" hidden="1">'Popis del'!#REF!</definedName>
    <definedName name="_Fill" hidden="1">#REF!</definedName>
    <definedName name="_Regression_Int" localSheetId="1" hidden="1">1</definedName>
    <definedName name="A" localSheetId="1">'Popis del'!$A$2:$J$107</definedName>
    <definedName name="A">#REF!</definedName>
    <definedName name="B" localSheetId="1">'Popis del'!#REF!</definedName>
    <definedName name="B">#REF!</definedName>
    <definedName name="C_" localSheetId="1">'Popis del'!#REF!</definedName>
    <definedName name="C_">#REF!</definedName>
    <definedName name="D" localSheetId="1">'Popis del'!#REF!</definedName>
    <definedName name="D">#REF!</definedName>
    <definedName name="E">'Popis del'!$A$87</definedName>
    <definedName name="F">'Popis del'!$A$108</definedName>
    <definedName name="_xlnm.Print_Area" localSheetId="1">'Popis del'!$A$1:$J$114</definedName>
    <definedName name="Print_Area_MI" localSheetId="1">'Popis del'!$A$2:$J$114</definedName>
    <definedName name="SPECBORD" localSheetId="1">'Popis del'!#REF!</definedName>
    <definedName name="SPECBORD">#REF!</definedName>
    <definedName name="_xlnm.Print_Titles" localSheetId="1">'Popis del'!$1:$1</definedName>
  </definedNames>
  <calcPr fullCalcOnLoad="1"/>
</workbook>
</file>

<file path=xl/sharedStrings.xml><?xml version="1.0" encoding="utf-8"?>
<sst xmlns="http://schemas.openxmlformats.org/spreadsheetml/2006/main" count="354" uniqueCount="169">
  <si>
    <t>NAZIV OPREME IN MONTAŽNIH DEL</t>
  </si>
  <si>
    <t xml:space="preserve">        O P R E M A</t>
  </si>
  <si>
    <t xml:space="preserve">      M O N T A Ž A</t>
  </si>
  <si>
    <t>Cena na enoto</t>
  </si>
  <si>
    <t>A</t>
  </si>
  <si>
    <t>kpl</t>
  </si>
  <si>
    <t>465 409 541</t>
  </si>
  <si>
    <t>kos</t>
  </si>
  <si>
    <t>Programska letvica</t>
  </si>
  <si>
    <t>465 408 501</t>
  </si>
  <si>
    <t>Plošča za lokalno delo</t>
  </si>
  <si>
    <t>B</t>
  </si>
  <si>
    <t>ZUNANJA OPREMA</t>
  </si>
  <si>
    <t>C</t>
  </si>
  <si>
    <t>KABLI IN KABELSKI PRIBOR</t>
  </si>
  <si>
    <t>m</t>
  </si>
  <si>
    <t>Meritve kablov pred in po polaganju par</t>
  </si>
  <si>
    <t>(400m)</t>
  </si>
  <si>
    <t>D</t>
  </si>
  <si>
    <r>
      <t>m</t>
    </r>
    <r>
      <rPr>
        <vertAlign val="superscript"/>
        <sz val="8"/>
        <rFont val="Arial CE"/>
        <family val="2"/>
      </rPr>
      <t>3</t>
    </r>
  </si>
  <si>
    <t>E</t>
  </si>
  <si>
    <t>OSTALI STROŠKI</t>
  </si>
  <si>
    <t>-</t>
  </si>
  <si>
    <t>465 414 500</t>
  </si>
  <si>
    <t>Ozemlj. vrv Fe 70mm2 s čeveljčki in objemkami L=5m</t>
  </si>
  <si>
    <t>Zapiranje kabelskih koncev</t>
  </si>
  <si>
    <t>465 414 000</t>
  </si>
  <si>
    <t>465 416 931</t>
  </si>
  <si>
    <t>F</t>
  </si>
  <si>
    <t>Kabelska spojka CELLPACK M 11 - ravna</t>
  </si>
  <si>
    <t>465 416 885</t>
  </si>
  <si>
    <t>Relejno stojalo NPr DK</t>
  </si>
  <si>
    <t>Pozicija</t>
  </si>
  <si>
    <t>Enota mere</t>
  </si>
  <si>
    <t>Količina</t>
  </si>
  <si>
    <t>Registrator dogodkov</t>
  </si>
  <si>
    <t>702 338 051</t>
  </si>
  <si>
    <t xml:space="preserve">ZEMELJSKA DELA </t>
  </si>
  <si>
    <t>Skupaj EUR</t>
  </si>
  <si>
    <t xml:space="preserve"> - kabelski ranžirnik    465 409 468</t>
  </si>
  <si>
    <t xml:space="preserve"> - konzola                   465 407 191 </t>
  </si>
  <si>
    <t>Napajalni kabel registratorja dogodkov PF 3x0,75</t>
  </si>
  <si>
    <t>Kabel IY(ST)Y 16x2x0,6 (za povezavo LD)</t>
  </si>
  <si>
    <t>Signalni kabel   SPZ 12x1,4</t>
  </si>
  <si>
    <t>465 423 900</t>
  </si>
  <si>
    <t>465 408 532</t>
  </si>
  <si>
    <t xml:space="preserve">Sledilni kabel </t>
  </si>
  <si>
    <t>465 408 535</t>
  </si>
  <si>
    <t>G</t>
  </si>
  <si>
    <t>465 414 450</t>
  </si>
  <si>
    <t>465 408 507</t>
  </si>
  <si>
    <t>Signalni kabel IYY 40x1x1,0</t>
  </si>
  <si>
    <t>Prometni znak I 39 (pribiževanje NPr 3x)</t>
  </si>
  <si>
    <t>OPREMA V POSTAJI SEVNICA</t>
  </si>
  <si>
    <t xml:space="preserve"> - sponke WM 160  3P    465 409 421</t>
  </si>
  <si>
    <t xml:space="preserve"> - ranžirnik 1982101000 s 3x LSA Krone let. 690290139000</t>
  </si>
  <si>
    <t>465 414 950</t>
  </si>
  <si>
    <t>Prenapetostni zaščita</t>
  </si>
  <si>
    <t>465 702 510</t>
  </si>
  <si>
    <t>465 414 100</t>
  </si>
  <si>
    <t>Okvir prevzemni 60</t>
  </si>
  <si>
    <t>465 407 506</t>
  </si>
  <si>
    <t xml:space="preserve">Prestavitev 3-lučnega APB signala </t>
  </si>
  <si>
    <t>Izdelava stojišča z ograjo za telefonsko omarico</t>
  </si>
  <si>
    <t>Čiščenje trase obstoječih betonskih kabelskih korit</t>
  </si>
  <si>
    <t>Kabli za povezave v postaji z montažnim materialom</t>
  </si>
  <si>
    <t>Predelava obstoječe hiške APB 10</t>
  </si>
  <si>
    <t>Prestavitev telefonske omarice (prostostoječa)</t>
  </si>
  <si>
    <t>Izdelava stojišča z ograjo za 3-lučni APB siganal</t>
  </si>
  <si>
    <r>
      <t>m</t>
    </r>
    <r>
      <rPr>
        <sz val="6"/>
        <rFont val="Arial CE"/>
        <family val="0"/>
      </rPr>
      <t>3</t>
    </r>
  </si>
  <si>
    <t>Izkop zemljišča IV. Ktg (prestavitev signala in tel. omarice)</t>
  </si>
  <si>
    <t>Posip peska za izravnavo jarka (prestavitev signala in tel. om.)</t>
  </si>
  <si>
    <t>Zasipanje rova (prestavitev signala in tel. omarice)</t>
  </si>
  <si>
    <t>PVC trak, GAL zaščita (prestavitev signala in tel. omarice)</t>
  </si>
  <si>
    <t>Projektantski nadzor</t>
  </si>
  <si>
    <t>Zavarovanje objekta</t>
  </si>
  <si>
    <t xml:space="preserve">Energetski kabel  NYY-J 4x10 za pogone Z  </t>
  </si>
  <si>
    <t>Izdelava stojišč Z1 in Z2 z varovalno ograjo</t>
  </si>
  <si>
    <t>Kabelski jašek tip "B1" z lahkim LTŽ pokrovom in kabelskimi sohami, dim  1,2x1,2x1,75</t>
  </si>
  <si>
    <t>Polaganje kablov v  obstoječa betonska kabelska korita ali KK</t>
  </si>
  <si>
    <t>Vse kable na območju prehoda zaščitimo z cevjo  SF110+SF75</t>
  </si>
  <si>
    <t>Podaljšanje prepusta dovozne poti  na lokaciji HNPr, izvedba s BC 80 cevjo</t>
  </si>
  <si>
    <t>465 414 301</t>
  </si>
  <si>
    <t>465 414 352</t>
  </si>
  <si>
    <t>V ceni pozicije 6</t>
  </si>
  <si>
    <t>Demontaža MTK in kabelskih razdelilcev (6 MTK in 6 razdelilcev)</t>
  </si>
  <si>
    <t>Obstoječi</t>
  </si>
  <si>
    <t xml:space="preserve">V ceni montaže </t>
  </si>
  <si>
    <t xml:space="preserve">Izdelava zemljitve iz Inox traku in sondami za HNPr, cestne signale in IM na področju prehoda R&lt; od 10Ω po situacijjski risbi </t>
  </si>
  <si>
    <t xml:space="preserve"> 'Izvedba ozemljitve s omejevalcem napetosti, TZD-2NR, KOLEN vgrajen v omarici, komplet.</t>
  </si>
  <si>
    <t>v ceni opreme</t>
  </si>
  <si>
    <t xml:space="preserve">Energetski kabel  NYY-J 3x4 za  gretje pogonov Z  </t>
  </si>
  <si>
    <r>
      <t>Prekop nekategorizirane ceste, polaganje cevi 2x</t>
    </r>
    <r>
      <rPr>
        <sz val="8"/>
        <rFont val="Calibri"/>
        <family val="2"/>
      </rPr>
      <t>Ø</t>
    </r>
    <r>
      <rPr>
        <sz val="8"/>
        <rFont val="Arial CE"/>
        <family val="2"/>
      </rPr>
      <t xml:space="preserve"> 110</t>
    </r>
  </si>
  <si>
    <t>V ceni dobave</t>
  </si>
  <si>
    <t>Izdelava KK 1x PEHD 2x50mm  (APB, VM2)</t>
  </si>
  <si>
    <t>Izdelava KK 2x PEHD 2x50mm  (APB)</t>
  </si>
  <si>
    <t>v ceni montaže</t>
  </si>
  <si>
    <t>Montaža skupine , transformatorja , mozaikov ter vključitev NPr v obstoječo SV napravo na postaji Sevnica</t>
  </si>
  <si>
    <t>Oprema Frauscher za prenos podatkov iz Npr (1xBackplane BP-PWR101-4 24TE GS01, 1xCommunication board COM-AdC101 GS02, 1xEvaluation board AEB101 GS05, 1xSupply board PSC101 GS01, 2xIn-/Output board IO-EXB101 GS01)</t>
  </si>
  <si>
    <t xml:space="preserve">Okvir kabelskega stojala 
 - kabelski ranžirnik    465 409 468 
 - sponke WM 160  3P    465 409 421
 - ranžirnik 1982101000 s 3x LSA Krone     let. 690290139000
 - konzola                   465 407 191 </t>
  </si>
  <si>
    <t xml:space="preserve">Okvir za pritrditev relejnega stojala 
 - okvir  sestav         465 407 192  
- okvir  sestav         465 407 192   
- vezni nosilec         465 407 194  
- konzola                  465 407 191 </t>
  </si>
  <si>
    <t xml:space="preserve">Sledilni kabel 
L= 105 cm
L= 86 cm
L= 67 cm
L= 58 cm </t>
  </si>
  <si>
    <t xml:space="preserve">AKU baterija A512/115 A hlapotesna 115Ah (8-urna rez.) </t>
  </si>
  <si>
    <t>Naprava za detekcijo vlaka fAdc R2</t>
  </si>
  <si>
    <t xml:space="preserve">Detektor vlaka Frasuscher </t>
  </si>
  <si>
    <t>Prekop pod progo s cevmi 2xØ125 obbetonirano (lokacija VM1)</t>
  </si>
  <si>
    <t>Izdelava KK iz SF 5x160mm + SF 2x 75 mm  cevi za povezavo  temeljne plošče HNPr in uvodnega jaška KJB1</t>
  </si>
  <si>
    <t>465 702 205</t>
  </si>
  <si>
    <t>465 401 332</t>
  </si>
  <si>
    <r>
      <t>Izdelava PJD1 iz  BC</t>
    </r>
    <r>
      <rPr>
        <sz val="8"/>
        <rFont val="Arial"/>
        <family val="2"/>
      </rPr>
      <t>Φ</t>
    </r>
    <r>
      <rPr>
        <sz val="8"/>
        <rFont val="Arial CE"/>
        <family val="2"/>
      </rPr>
      <t>100 (2m) z lahkim LTŽ pokrovom</t>
    </r>
  </si>
  <si>
    <t>465 409 488</t>
  </si>
  <si>
    <t>Uvod kablov v HNPr in zatesnitev kabelskih uvodov
uvodnice kabel. ICOTEK  (komplet)
-pokrivna plošča,
-uvodnica KEL24/12-2MT,
-uvodnice moduli</t>
  </si>
  <si>
    <t>Ozemljitvena zbiralka GOZ -sestav, zaključitev ozemljitvenih vrvi in INOX traku na GOZ</t>
  </si>
  <si>
    <t>Prometni znak II-2 s drogom  in temeljenjem (Križišče/cestni priključek s prednostno cesto )</t>
  </si>
  <si>
    <t>465-423-712</t>
  </si>
  <si>
    <t xml:space="preserve">Montaža in vgradnja nosilca za pritrditev relejnih vstavkov;
-odstranitev okvirja RS mesto 3,4
-predelava konektorjev, prevezave, izolacija,
izdelava povezave na sponke VSI
dobava in montaža
-1x letev z izrezi 465422066
-2x kotnik 465407593
-4x sponke VSI 2,5
-1x din letev </t>
  </si>
  <si>
    <t>Omarica za Frauscher opremo +Q1 s sponkami in varovalkami ( omara dim 600x478x573 mm (omarica DK7709.735)</t>
  </si>
  <si>
    <t>Kabel CAT.5e FTP 4x2 AWG24 (za povezavo SV-TK Sevnica)</t>
  </si>
  <si>
    <t>Kabel IY(ST)Y 2x2x0,8 (za povezavo SV-TK Sevnica)</t>
  </si>
  <si>
    <t>OPREMA V HNPr</t>
  </si>
  <si>
    <t>Kabli za povezavo v HNPr z montažnim materialom</t>
  </si>
  <si>
    <t>OPREMA V HAPB 10</t>
  </si>
  <si>
    <t>Pribor za HNPr SŽ02 Kograd (predfabrikacija)</t>
  </si>
  <si>
    <t>Kabel IY(ST)Y 4x2x0,8 (za povezavo +Q1 - stojalo 15)</t>
  </si>
  <si>
    <t>Energetski kabel NYM-J 3x2,5 za povezavo omarice +Q1 in NN napajanja  v p. Sevnica</t>
  </si>
  <si>
    <t>Energetski kabel  NYBY-J 3x16 za napajanje (dobavi in vgradi SŽ)</t>
  </si>
  <si>
    <t>Priključna omarica 465-416-106</t>
  </si>
  <si>
    <t>465 416 106</t>
  </si>
  <si>
    <t>Konektor za izločitev tira za dvotirno progo, 2x programska letvica</t>
  </si>
  <si>
    <t>Telefonski kabel   TD59 PT 3x4x1,2M za VM in IM</t>
  </si>
  <si>
    <t>Signalni kabel   SPZ 48x0,9</t>
  </si>
  <si>
    <t>465 416 711, izd1</t>
  </si>
  <si>
    <t>dobavi SŽ</t>
  </si>
  <si>
    <t>položi SŽ</t>
  </si>
  <si>
    <t>DC/DC pretvornik  TCL 060 -124DC Traco</t>
  </si>
  <si>
    <t>Preizkušanje,šolanje SV vzdrževalcev predaja v pogon in tehnični prevzem ter komisija</t>
  </si>
  <si>
    <t>Ponudbeni predračun</t>
  </si>
  <si>
    <t>Dodatni mozaiki SEL aktivni : 
(1x 134zf, 2x 134vc, 3x 465-212-098),
1x 132zd (opomba: Dobavi SŽ na lokacijo Iskra d.o.o. )</t>
  </si>
  <si>
    <t>Relejni vstavek za NPr (opomba: Dobavi SŽ na lokacijo Iskra d.o.o. )</t>
  </si>
  <si>
    <t>Transformator 3x400/3x750V 4kVA z mrežo proti dotiku stenska izvedba (opomba: Dobavi SŽ na lokacijo Iskra d.o.o. )</t>
  </si>
  <si>
    <t>Relejna skupina tirna (opomba: Dobavi SŽ na lokacijo Iskra d.o.o. )</t>
  </si>
  <si>
    <t>Relejna skupina zaporniška (opomba: Dobavi SŽ na lokacijo Iskra d.o.o. )</t>
  </si>
  <si>
    <t>Relejna skupina signalna (opomba: Dobavi SŽ na lokacijo Iskra d.o.o. )</t>
  </si>
  <si>
    <t>Relejna skupina signalna 2 (opomba: Dobavi SŽ na lokacijo Iskra d.o.o. )</t>
  </si>
  <si>
    <t>Relejna skupina odvisnosti (opomba: Dobavi SŽ na lokacijo Iskra d.o.o. )</t>
  </si>
  <si>
    <t>Relejna skupina NPr DK (opomba: Dobavi SŽ na lokacijo Iskra d.o.o. )</t>
  </si>
  <si>
    <t>Napajalna naprava NPr DK (opomba: Dobavi SŽ na lokacijo Iskra d.o.o. )</t>
  </si>
  <si>
    <t>Utripalec DU5 (opomba: Dobavi SŽ na lokacijo Iskra d.o.o. )</t>
  </si>
  <si>
    <t>Oprema za prenos podatkov iz NPr 
1X HDSL modem Westermo DDW-225, drobni montažni material in konfiguracija sistema - dobava in montaža (opomba: Dobavi SŽ na lokacijo Iskra d.o.o. )</t>
  </si>
  <si>
    <t>Oprema za sprejem podatkov iz NPr v postaji 
1X HDSL modem Westermo DDW-225, drobni montažni material in konfiguracija sistema - dobava in montaža (opomba: Dobavi SŽ na lokacijo Iskra d.o.o. )</t>
  </si>
  <si>
    <t>Okvir kabelskega stojala (opomba: Dobavi SŽ na lokacijo Iskra d.o.o. )</t>
  </si>
  <si>
    <t>HNPr SŽ 2 Kograd (opomba: Prazno hiško dobavi SŽ na lokacijo Iskra d.o.o. )</t>
  </si>
  <si>
    <t>Cestni svetlobno-zvočni signal LED fi 210 z zvoncem in monolitnim temeljem 465401228 (opomba: Dobavi SŽ na lokacijo Iskra d.o.o. )</t>
  </si>
  <si>
    <t>Cestni svetlobni signal LED fi 210 na konzoli BZ (opomba: Dobavi SŽ na lokacijo Iskra d.o.o. )</t>
  </si>
  <si>
    <t>Roka za CS2 in CS4 465 702 207 (opomba: Dobavi SŽ na lokacijo Iskra d.o.o. )</t>
  </si>
  <si>
    <t>Polzaporniški pogon z zapornicami L=4,5m in utežmi in temeljem (opomba: Dobavi SŽ na lokacijo Iskra d.o.o. )</t>
  </si>
  <si>
    <t>Telefonska omarica  KOM 1S z mrežnim napajanjem za montažo na steno (opomba: Dobavi SŽ na lokacijo Iskra d.o.o. )</t>
  </si>
  <si>
    <t xml:space="preserve">OPOMBA:
Za vse postavke je potrebno upoštevati stroške montaže, tudi če jih nabavi in dostavi SŽ. </t>
  </si>
  <si>
    <t xml:space="preserve">Izdelava temelja, postavitev HNPr z avtodvigalom, ureditev okolice hiške, okolicepogonov in cestnih signalov iz pranih plošč </t>
  </si>
  <si>
    <t>Izdelava projekta PID (4 tiskani izvodi in 4 digitalni izvodi na USB mediju)</t>
  </si>
  <si>
    <t>Dokazila o zanesljivosti objekta,navodila za obratovanje  in vzdrževanje,navodila za upravljanje z NPr in geodetski posnetek (podzemni in nadzemni kataster) situacije območja stanja NPr v merilu 1:250 (4 tiskani izvodi in 4 digitalni izvodi na USB mediju)</t>
  </si>
  <si>
    <t>Priprava in organizacija gradbišča z vsemi objekti, instalacijami, zagotovitev varnostnih in higiensko tehničnih pogojev, začasne transportne poti, oznakami gradbišča ter kasnejša odstranitev vseh objektov in vzpostavitev v prvotno stanje, čiščenje in sanacija vseh cest, ki so zaradi gradnje onesnažene in bile poškodovane.</t>
  </si>
  <si>
    <t>ure</t>
  </si>
  <si>
    <t>količina</t>
  </si>
  <si>
    <t>DDV 22 %</t>
  </si>
  <si>
    <t>SKUPAJ BREZ DDV</t>
  </si>
  <si>
    <t>SKUPAJ Z DDV</t>
  </si>
  <si>
    <t>Vgradnja signalnovarnostne naprave za zavarovanje nivojskega prehoda v km 481+848 glavne železniške proge št. 10 d.m.–Dobova–Ljubljana</t>
  </si>
  <si>
    <r>
      <t xml:space="preserve">Vgradnja signalnovarnostne naprave za zavarovanje nivojskega prehoda v km 481+848 glavne železniške proge št. 10 d.m.–Dobova–Ljubljana
</t>
    </r>
    <r>
      <rPr>
        <b/>
        <i/>
        <sz val="12"/>
        <rFont val="Arial CE"/>
        <family val="0"/>
      </rPr>
      <t>REKAPITULACIJA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</si>
</sst>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_)"/>
    <numFmt numFmtId="173" formatCode="#,##0.00_);\(#,##0.00\)"/>
    <numFmt numFmtId="174" formatCode="0.00_)"/>
    <numFmt numFmtId="175" formatCode=";;;"/>
    <numFmt numFmtId="176" formatCode="#,##0.000000_);\(#,##0.000000\)"/>
    <numFmt numFmtId="177" formatCode="0.000"/>
    <numFmt numFmtId="178" formatCode="General_)"/>
    <numFmt numFmtId="179" formatCode="0.0_)"/>
    <numFmt numFmtId="180" formatCode="#,##0_);\(#,##0\)"/>
    <numFmt numFmtId="181" formatCode="#,##0.000_);\(#,##0.000\)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\ &quot;€&quot;"/>
  </numFmts>
  <fonts count="56">
    <font>
      <sz val="10"/>
      <name val="Courier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8"/>
      <name val="Courier"/>
      <family val="1"/>
    </font>
    <font>
      <vertAlign val="superscript"/>
      <sz val="8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6"/>
      <name val="Arial CE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Calibri"/>
      <family val="2"/>
    </font>
    <font>
      <b/>
      <sz val="10"/>
      <name val="Courier"/>
      <family val="0"/>
    </font>
    <font>
      <b/>
      <i/>
      <sz val="12"/>
      <name val="Arial CE"/>
      <family val="0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CE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1"/>
      <name val="Arial CE"/>
      <family val="2"/>
    </font>
    <font>
      <sz val="8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17">
    <xf numFmtId="172" fontId="0" fillId="0" borderId="0" xfId="0" applyAlignment="1">
      <alignment/>
    </xf>
    <xf numFmtId="173" fontId="6" fillId="0" borderId="0" xfId="0" applyNumberFormat="1" applyFont="1" applyAlignment="1" applyProtection="1">
      <alignment/>
      <protection/>
    </xf>
    <xf numFmtId="172" fontId="6" fillId="0" borderId="10" xfId="0" applyFont="1" applyFill="1" applyBorder="1" applyAlignment="1" applyProtection="1">
      <alignment horizontal="left" wrapText="1"/>
      <protection/>
    </xf>
    <xf numFmtId="172" fontId="6" fillId="0" borderId="10" xfId="0" applyFont="1" applyFill="1" applyBorder="1" applyAlignment="1" applyProtection="1">
      <alignment horizontal="left" vertical="top" wrapText="1"/>
      <protection/>
    </xf>
    <xf numFmtId="172" fontId="6" fillId="0" borderId="10" xfId="0" applyFont="1" applyFill="1" applyBorder="1" applyAlignment="1" applyProtection="1">
      <alignment horizontal="left" vertical="top" wrapText="1"/>
      <protection/>
    </xf>
    <xf numFmtId="172" fontId="6" fillId="0" borderId="10" xfId="0" applyFont="1" applyBorder="1" applyAlignment="1" applyProtection="1">
      <alignment horizontal="left" wrapText="1"/>
      <protection/>
    </xf>
    <xf numFmtId="172" fontId="54" fillId="0" borderId="10" xfId="0" applyFont="1" applyBorder="1" applyAlignment="1" applyProtection="1">
      <alignment horizontal="left" wrapText="1"/>
      <protection/>
    </xf>
    <xf numFmtId="172" fontId="6" fillId="0" borderId="10" xfId="0" applyFont="1" applyFill="1" applyBorder="1" applyAlignment="1" applyProtection="1">
      <alignment vertical="center" wrapText="1"/>
      <protection/>
    </xf>
    <xf numFmtId="49" fontId="11" fillId="0" borderId="10" xfId="0" applyNumberFormat="1" applyFont="1" applyFill="1" applyBorder="1" applyAlignment="1" applyProtection="1">
      <alignment horizontal="left" wrapText="1"/>
      <protection/>
    </xf>
    <xf numFmtId="172" fontId="6" fillId="0" borderId="10" xfId="0" applyFont="1" applyBorder="1" applyAlignment="1" applyProtection="1">
      <alignment horizontal="left" vertical="top" wrapText="1"/>
      <protection/>
    </xf>
    <xf numFmtId="173" fontId="6" fillId="0" borderId="10" xfId="0" applyNumberFormat="1" applyFont="1" applyBorder="1" applyAlignment="1" applyProtection="1">
      <alignment horizontal="center" vertical="center"/>
      <protection/>
    </xf>
    <xf numFmtId="172" fontId="6" fillId="0" borderId="11" xfId="0" applyFont="1" applyFill="1" applyBorder="1" applyAlignment="1" applyProtection="1">
      <alignment vertical="top"/>
      <protection/>
    </xf>
    <xf numFmtId="172" fontId="6" fillId="0" borderId="11" xfId="0" applyFont="1" applyFill="1" applyBorder="1" applyAlignment="1" applyProtection="1">
      <alignment vertical="top"/>
      <protection/>
    </xf>
    <xf numFmtId="172" fontId="6" fillId="0" borderId="11" xfId="0" applyFont="1" applyBorder="1" applyAlignment="1" applyProtection="1">
      <alignment horizontal="right" vertical="top"/>
      <protection/>
    </xf>
    <xf numFmtId="172" fontId="6" fillId="0" borderId="11" xfId="0" applyFont="1" applyBorder="1" applyAlignment="1" applyProtection="1">
      <alignment vertical="top"/>
      <protection/>
    </xf>
    <xf numFmtId="173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0" xfId="0" applyFont="1" applyFill="1" applyBorder="1" applyAlignment="1" applyProtection="1">
      <alignment horizontal="left" wrapText="1"/>
      <protection/>
    </xf>
    <xf numFmtId="172" fontId="11" fillId="0" borderId="10" xfId="0" applyFont="1" applyFill="1" applyBorder="1" applyAlignment="1" applyProtection="1">
      <alignment horizontal="left" wrapText="1"/>
      <protection/>
    </xf>
    <xf numFmtId="172" fontId="6" fillId="33" borderId="10" xfId="0" applyFont="1" applyFill="1" applyBorder="1" applyAlignment="1" applyProtection="1">
      <alignment horizontal="center"/>
      <protection/>
    </xf>
    <xf numFmtId="172" fontId="6" fillId="33" borderId="10" xfId="0" applyFont="1" applyFill="1" applyBorder="1" applyAlignment="1" applyProtection="1">
      <alignment horizontal="left" vertical="center"/>
      <protection/>
    </xf>
    <xf numFmtId="172" fontId="10" fillId="34" borderId="11" xfId="0" applyFont="1" applyFill="1" applyBorder="1" applyAlignment="1" applyProtection="1">
      <alignment horizontal="center" vertical="top"/>
      <protection/>
    </xf>
    <xf numFmtId="172" fontId="10" fillId="34" borderId="10" xfId="0" applyFont="1" applyFill="1" applyBorder="1" applyAlignment="1" applyProtection="1">
      <alignment horizontal="left" wrapText="1"/>
      <protection/>
    </xf>
    <xf numFmtId="173" fontId="6" fillId="34" borderId="10" xfId="0" applyNumberFormat="1" applyFont="1" applyFill="1" applyBorder="1" applyAlignment="1" applyProtection="1">
      <alignment/>
      <protection/>
    </xf>
    <xf numFmtId="172" fontId="6" fillId="0" borderId="10" xfId="0" applyFont="1" applyFill="1" applyBorder="1" applyAlignment="1" applyProtection="1">
      <alignment horizontal="center" vertical="center"/>
      <protection/>
    </xf>
    <xf numFmtId="172" fontId="6" fillId="0" borderId="10" xfId="0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 applyProtection="1">
      <alignment horizontal="center" vertical="center"/>
      <protection/>
    </xf>
    <xf numFmtId="173" fontId="6" fillId="34" borderId="10" xfId="0" applyNumberFormat="1" applyFont="1" applyFill="1" applyBorder="1" applyAlignment="1" applyProtection="1">
      <alignment horizontal="center" vertical="center"/>
      <protection/>
    </xf>
    <xf numFmtId="173" fontId="6" fillId="34" borderId="12" xfId="0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172" fontId="6" fillId="33" borderId="10" xfId="0" applyFont="1" applyFill="1" applyBorder="1" applyAlignment="1" applyProtection="1">
      <alignment horizontal="center" vertical="center"/>
      <protection/>
    </xf>
    <xf numFmtId="172" fontId="6" fillId="33" borderId="12" xfId="0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 applyProtection="1" quotePrefix="1">
      <alignment horizontal="center" vertical="center"/>
      <protection/>
    </xf>
    <xf numFmtId="172" fontId="6" fillId="0" borderId="10" xfId="0" applyFont="1" applyBorder="1" applyAlignment="1" applyProtection="1">
      <alignment horizontal="center" vertical="center"/>
      <protection/>
    </xf>
    <xf numFmtId="172" fontId="54" fillId="0" borderId="10" xfId="0" applyFont="1" applyBorder="1" applyAlignment="1" applyProtection="1">
      <alignment horizontal="center" vertical="center"/>
      <protection/>
    </xf>
    <xf numFmtId="172" fontId="6" fillId="0" borderId="10" xfId="0" applyFont="1" applyBorder="1" applyAlignment="1" applyProtection="1">
      <alignment horizontal="center" vertical="center" wrapText="1"/>
      <protection/>
    </xf>
    <xf numFmtId="172" fontId="6" fillId="34" borderId="10" xfId="0" applyFont="1" applyFill="1" applyBorder="1" applyAlignment="1" applyProtection="1">
      <alignment horizontal="center" vertical="center"/>
      <protection/>
    </xf>
    <xf numFmtId="185" fontId="6" fillId="0" borderId="13" xfId="0" applyNumberFormat="1" applyFont="1" applyBorder="1" applyAlignment="1" applyProtection="1">
      <alignment horizontal="center" vertical="center"/>
      <protection/>
    </xf>
    <xf numFmtId="185" fontId="6" fillId="0" borderId="12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Fill="1" applyBorder="1" applyAlignment="1" applyProtection="1" quotePrefix="1">
      <alignment horizontal="center" vertical="center"/>
      <protection/>
    </xf>
    <xf numFmtId="172" fontId="6" fillId="0" borderId="14" xfId="0" applyFont="1" applyBorder="1" applyAlignment="1" applyProtection="1">
      <alignment horizontal="right" vertical="top"/>
      <protection/>
    </xf>
    <xf numFmtId="172" fontId="6" fillId="0" borderId="15" xfId="0" applyFont="1" applyBorder="1" applyAlignment="1" applyProtection="1">
      <alignment horizontal="left" vertical="top" wrapText="1"/>
      <protection/>
    </xf>
    <xf numFmtId="172" fontId="6" fillId="0" borderId="15" xfId="0" applyFont="1" applyBorder="1" applyAlignment="1" applyProtection="1">
      <alignment horizontal="center" vertical="center"/>
      <protection/>
    </xf>
    <xf numFmtId="172" fontId="4" fillId="34" borderId="10" xfId="0" applyFont="1" applyFill="1" applyBorder="1" applyAlignment="1" applyProtection="1">
      <alignment horizontal="left" wrapText="1"/>
      <protection/>
    </xf>
    <xf numFmtId="172" fontId="4" fillId="34" borderId="11" xfId="0" applyFont="1" applyFill="1" applyBorder="1" applyAlignment="1" applyProtection="1">
      <alignment horizontal="center" wrapText="1"/>
      <protection/>
    </xf>
    <xf numFmtId="185" fontId="4" fillId="34" borderId="12" xfId="0" applyNumberFormat="1" applyFont="1" applyFill="1" applyBorder="1" applyAlignment="1" applyProtection="1">
      <alignment horizontal="center" wrapText="1"/>
      <protection/>
    </xf>
    <xf numFmtId="172" fontId="4" fillId="33" borderId="11" xfId="0" applyFont="1" applyFill="1" applyBorder="1" applyAlignment="1" applyProtection="1">
      <alignment horizontal="left" wrapText="1"/>
      <protection/>
    </xf>
    <xf numFmtId="172" fontId="4" fillId="33" borderId="16" xfId="0" applyFont="1" applyFill="1" applyBorder="1" applyAlignment="1" applyProtection="1">
      <alignment horizontal="left" wrapText="1"/>
      <protection/>
    </xf>
    <xf numFmtId="172" fontId="4" fillId="34" borderId="17" xfId="0" applyFont="1" applyFill="1" applyBorder="1" applyAlignment="1" applyProtection="1">
      <alignment horizontal="center" wrapText="1"/>
      <protection/>
    </xf>
    <xf numFmtId="172" fontId="4" fillId="34" borderId="18" xfId="0" applyFont="1" applyFill="1" applyBorder="1" applyAlignment="1" applyProtection="1">
      <alignment horizontal="left" wrapText="1"/>
      <protection/>
    </xf>
    <xf numFmtId="185" fontId="4" fillId="34" borderId="19" xfId="0" applyNumberFormat="1" applyFont="1" applyFill="1" applyBorder="1" applyAlignment="1" applyProtection="1">
      <alignment horizontal="center" wrapText="1"/>
      <protection/>
    </xf>
    <xf numFmtId="172" fontId="4" fillId="35" borderId="14" xfId="0" applyFont="1" applyFill="1" applyBorder="1" applyAlignment="1" applyProtection="1">
      <alignment horizontal="left" wrapText="1"/>
      <protection/>
    </xf>
    <xf numFmtId="185" fontId="6" fillId="34" borderId="10" xfId="0" applyNumberFormat="1" applyFont="1" applyFill="1" applyBorder="1" applyAlignment="1" applyProtection="1">
      <alignment/>
      <protection/>
    </xf>
    <xf numFmtId="185" fontId="6" fillId="0" borderId="13" xfId="0" applyNumberFormat="1" applyFont="1" applyBorder="1" applyAlignment="1" applyProtection="1">
      <alignment horizontal="center" vertical="center"/>
      <protection locked="0"/>
    </xf>
    <xf numFmtId="172" fontId="9" fillId="0" borderId="0" xfId="0" applyFont="1" applyAlignment="1" applyProtection="1">
      <alignment/>
      <protection/>
    </xf>
    <xf numFmtId="172" fontId="6" fillId="0" borderId="0" xfId="0" applyFont="1" applyAlignment="1" applyProtection="1">
      <alignment/>
      <protection/>
    </xf>
    <xf numFmtId="172" fontId="6" fillId="33" borderId="10" xfId="0" applyFont="1" applyFill="1" applyBorder="1" applyAlignment="1" applyProtection="1">
      <alignment/>
      <protection/>
    </xf>
    <xf numFmtId="172" fontId="6" fillId="34" borderId="10" xfId="0" applyFont="1" applyFill="1" applyBorder="1" applyAlignment="1" applyProtection="1">
      <alignment/>
      <protection/>
    </xf>
    <xf numFmtId="172" fontId="6" fillId="0" borderId="0" xfId="0" applyFont="1" applyFill="1" applyAlignment="1" applyProtection="1">
      <alignment/>
      <protection/>
    </xf>
    <xf numFmtId="172" fontId="6" fillId="0" borderId="0" xfId="0" applyFont="1" applyFill="1" applyAlignment="1" applyProtection="1">
      <alignment vertical="top"/>
      <protection/>
    </xf>
    <xf numFmtId="172" fontId="6" fillId="0" borderId="0" xfId="0" applyFont="1" applyAlignment="1" applyProtection="1">
      <alignment/>
      <protection/>
    </xf>
    <xf numFmtId="172" fontId="6" fillId="0" borderId="0" xfId="0" applyFont="1" applyAlignment="1" applyProtection="1">
      <alignment vertical="top"/>
      <protection/>
    </xf>
    <xf numFmtId="172" fontId="6" fillId="0" borderId="0" xfId="0" applyFont="1" applyBorder="1" applyAlignment="1" applyProtection="1">
      <alignment/>
      <protection/>
    </xf>
    <xf numFmtId="39" fontId="11" fillId="0" borderId="10" xfId="0" applyNumberFormat="1" applyFont="1" applyFill="1" applyBorder="1" applyAlignment="1" applyProtection="1">
      <alignment wrapText="1"/>
      <protection/>
    </xf>
    <xf numFmtId="172" fontId="55" fillId="0" borderId="0" xfId="0" applyFont="1" applyAlignment="1" applyProtection="1">
      <alignment/>
      <protection/>
    </xf>
    <xf numFmtId="172" fontId="10" fillId="0" borderId="0" xfId="0" applyFont="1" applyFill="1" applyAlignment="1" applyProtection="1">
      <alignment/>
      <protection/>
    </xf>
    <xf numFmtId="0" fontId="11" fillId="0" borderId="10" xfId="41" applyFont="1" applyFill="1" applyBorder="1" applyAlignment="1" applyProtection="1">
      <alignment vertical="top" wrapText="1"/>
      <protection/>
    </xf>
    <xf numFmtId="39" fontId="11" fillId="0" borderId="10" xfId="0" applyNumberFormat="1" applyFont="1" applyFill="1" applyBorder="1" applyAlignment="1" applyProtection="1">
      <alignment vertical="top" wrapText="1"/>
      <protection/>
    </xf>
    <xf numFmtId="39" fontId="11" fillId="0" borderId="10" xfId="0" applyNumberFormat="1" applyFont="1" applyFill="1" applyBorder="1" applyAlignment="1" applyProtection="1">
      <alignment horizontal="center" vertical="center" wrapText="1"/>
      <protection/>
    </xf>
    <xf numFmtId="172" fontId="55" fillId="0" borderId="0" xfId="0" applyFont="1" applyFill="1" applyAlignment="1" applyProtection="1">
      <alignment/>
      <protection/>
    </xf>
    <xf numFmtId="172" fontId="6" fillId="0" borderId="0" xfId="0" applyFont="1" applyAlignment="1" applyProtection="1">
      <alignment vertical="center"/>
      <protection/>
    </xf>
    <xf numFmtId="172" fontId="6" fillId="0" borderId="10" xfId="0" applyFont="1" applyBorder="1" applyAlignment="1" applyProtection="1">
      <alignment vertical="top" wrapText="1"/>
      <protection/>
    </xf>
    <xf numFmtId="172" fontId="10" fillId="0" borderId="0" xfId="0" applyFont="1" applyAlignment="1" applyProtection="1">
      <alignment/>
      <protection/>
    </xf>
    <xf numFmtId="172" fontId="11" fillId="0" borderId="10" xfId="0" applyFont="1" applyBorder="1" applyAlignment="1" applyProtection="1">
      <alignment horizontal="left" vertical="top" wrapText="1"/>
      <protection/>
    </xf>
    <xf numFmtId="172" fontId="11" fillId="0" borderId="10" xfId="0" applyFont="1" applyFill="1" applyBorder="1" applyAlignment="1" applyProtection="1">
      <alignment horizontal="center" vertical="center"/>
      <protection/>
    </xf>
    <xf numFmtId="172" fontId="6" fillId="0" borderId="0" xfId="0" applyFont="1" applyAlignment="1" applyProtection="1">
      <alignment wrapText="1"/>
      <protection/>
    </xf>
    <xf numFmtId="172" fontId="5" fillId="0" borderId="0" xfId="0" applyFont="1" applyAlignment="1" applyProtection="1">
      <alignment/>
      <protection/>
    </xf>
    <xf numFmtId="172" fontId="1" fillId="33" borderId="20" xfId="0" applyFont="1" applyFill="1" applyBorder="1" applyAlignment="1" applyProtection="1">
      <alignment horizontal="left" wrapText="1"/>
      <protection/>
    </xf>
    <xf numFmtId="185" fontId="1" fillId="33" borderId="12" xfId="0" applyNumberFormat="1" applyFont="1" applyFill="1" applyBorder="1" applyAlignment="1" applyProtection="1">
      <alignment horizontal="center" wrapText="1"/>
      <protection/>
    </xf>
    <xf numFmtId="172" fontId="1" fillId="33" borderId="10" xfId="0" applyFont="1" applyFill="1" applyBorder="1" applyAlignment="1" applyProtection="1">
      <alignment horizontal="left" wrapText="1"/>
      <protection/>
    </xf>
    <xf numFmtId="172" fontId="1" fillId="35" borderId="15" xfId="0" applyFont="1" applyFill="1" applyBorder="1" applyAlignment="1" applyProtection="1">
      <alignment horizontal="left" wrapText="1"/>
      <protection/>
    </xf>
    <xf numFmtId="185" fontId="1" fillId="35" borderId="12" xfId="0" applyNumberFormat="1" applyFont="1" applyFill="1" applyBorder="1" applyAlignment="1" applyProtection="1">
      <alignment horizontal="center" wrapText="1"/>
      <protection/>
    </xf>
    <xf numFmtId="172" fontId="3" fillId="33" borderId="21" xfId="0" applyFont="1" applyFill="1" applyBorder="1" applyAlignment="1" quotePrefix="1">
      <alignment horizontal="center" vertical="center"/>
    </xf>
    <xf numFmtId="172" fontId="0" fillId="0" borderId="22" xfId="0" applyBorder="1" applyAlignment="1">
      <alignment/>
    </xf>
    <xf numFmtId="172" fontId="0" fillId="0" borderId="23" xfId="0" applyBorder="1" applyAlignment="1">
      <alignment/>
    </xf>
    <xf numFmtId="172" fontId="10" fillId="34" borderId="24" xfId="0" applyFont="1" applyFill="1" applyBorder="1" applyAlignment="1" applyProtection="1">
      <alignment horizontal="center" vertical="center" wrapText="1"/>
      <protection/>
    </xf>
    <xf numFmtId="172" fontId="0" fillId="0" borderId="0" xfId="0" applyBorder="1" applyAlignment="1">
      <alignment horizontal="center" vertical="center"/>
    </xf>
    <xf numFmtId="172" fontId="0" fillId="0" borderId="25" xfId="0" applyBorder="1" applyAlignment="1">
      <alignment horizontal="center" vertical="center"/>
    </xf>
    <xf numFmtId="185" fontId="6" fillId="0" borderId="13" xfId="0" applyNumberFormat="1" applyFont="1" applyBorder="1" applyAlignment="1" applyProtection="1">
      <alignment horizontal="center" vertical="center"/>
      <protection locked="0"/>
    </xf>
    <xf numFmtId="185" fontId="0" fillId="0" borderId="26" xfId="0" applyNumberFormat="1" applyBorder="1" applyAlignment="1" applyProtection="1">
      <alignment horizontal="center" vertical="center"/>
      <protection locked="0"/>
    </xf>
    <xf numFmtId="185" fontId="6" fillId="0" borderId="27" xfId="0" applyNumberFormat="1" applyFont="1" applyBorder="1" applyAlignment="1" applyProtection="1">
      <alignment horizontal="center" vertical="center"/>
      <protection locked="0"/>
    </xf>
    <xf numFmtId="185" fontId="0" fillId="0" borderId="28" xfId="0" applyNumberFormat="1" applyBorder="1" applyAlignment="1" applyProtection="1">
      <alignment horizontal="center" vertical="center"/>
      <protection locked="0"/>
    </xf>
    <xf numFmtId="173" fontId="6" fillId="0" borderId="13" xfId="0" applyNumberFormat="1" applyFont="1" applyBorder="1" applyAlignment="1" applyProtection="1">
      <alignment horizontal="center" vertical="center"/>
      <protection/>
    </xf>
    <xf numFmtId="172" fontId="0" fillId="0" borderId="29" xfId="0" applyBorder="1" applyAlignment="1" applyProtection="1">
      <alignment horizontal="center" vertical="center"/>
      <protection/>
    </xf>
    <xf numFmtId="172" fontId="6" fillId="0" borderId="27" xfId="0" applyFont="1" applyBorder="1" applyAlignment="1" applyProtection="1">
      <alignment horizontal="center" vertical="center"/>
      <protection/>
    </xf>
    <xf numFmtId="172" fontId="0" fillId="0" borderId="28" xfId="0" applyBorder="1" applyAlignment="1" applyProtection="1">
      <alignment horizontal="center" vertical="center"/>
      <protection/>
    </xf>
    <xf numFmtId="172" fontId="6" fillId="0" borderId="13" xfId="0" applyFont="1" applyBorder="1" applyAlignment="1" applyProtection="1">
      <alignment horizontal="center" vertical="center"/>
      <protection/>
    </xf>
    <xf numFmtId="172" fontId="0" fillId="0" borderId="26" xfId="0" applyBorder="1" applyAlignment="1" applyProtection="1">
      <alignment horizontal="center" vertical="center"/>
      <protection/>
    </xf>
    <xf numFmtId="172" fontId="6" fillId="34" borderId="13" xfId="0" applyFont="1" applyFill="1" applyBorder="1" applyAlignment="1" applyProtection="1">
      <alignment horizontal="center" vertical="center"/>
      <protection/>
    </xf>
    <xf numFmtId="173" fontId="6" fillId="0" borderId="13" xfId="0" applyNumberFormat="1" applyFont="1" applyFill="1" applyBorder="1" applyAlignment="1" applyProtection="1">
      <alignment horizontal="center" vertical="center"/>
      <protection/>
    </xf>
    <xf numFmtId="173" fontId="6" fillId="0" borderId="13" xfId="0" applyNumberFormat="1" applyFont="1" applyFill="1" applyBorder="1" applyAlignment="1" applyProtection="1">
      <alignment horizontal="center" vertical="center"/>
      <protection/>
    </xf>
    <xf numFmtId="173" fontId="6" fillId="0" borderId="26" xfId="0" applyNumberFormat="1" applyFont="1" applyFill="1" applyBorder="1" applyAlignment="1" applyProtection="1">
      <alignment horizontal="center" vertical="center"/>
      <protection/>
    </xf>
    <xf numFmtId="173" fontId="6" fillId="34" borderId="13" xfId="0" applyNumberFormat="1" applyFont="1" applyFill="1" applyBorder="1" applyAlignment="1" applyProtection="1">
      <alignment horizontal="center" vertical="center"/>
      <protection/>
    </xf>
    <xf numFmtId="172" fontId="18" fillId="8" borderId="30" xfId="0" applyFont="1" applyFill="1" applyBorder="1" applyAlignment="1" applyProtection="1" quotePrefix="1">
      <alignment horizontal="center" vertical="center"/>
      <protection/>
    </xf>
    <xf numFmtId="172" fontId="7" fillId="8" borderId="31" xfId="0" applyFont="1" applyFill="1" applyBorder="1" applyAlignment="1" applyProtection="1">
      <alignment horizontal="center" vertical="center"/>
      <protection/>
    </xf>
    <xf numFmtId="172" fontId="7" fillId="8" borderId="32" xfId="0" applyFont="1" applyFill="1" applyBorder="1" applyAlignment="1" applyProtection="1">
      <alignment horizontal="center" vertical="center"/>
      <protection/>
    </xf>
    <xf numFmtId="172" fontId="6" fillId="33" borderId="11" xfId="0" applyFont="1" applyFill="1" applyBorder="1" applyAlignment="1" applyProtection="1">
      <alignment horizontal="center" vertical="center" textRotation="90"/>
      <protection/>
    </xf>
    <xf numFmtId="172" fontId="6" fillId="33" borderId="10" xfId="0" applyFont="1" applyFill="1" applyBorder="1" applyAlignment="1" applyProtection="1">
      <alignment horizontal="center" vertical="center" textRotation="90"/>
      <protection/>
    </xf>
    <xf numFmtId="172" fontId="3" fillId="33" borderId="30" xfId="0" applyFont="1" applyFill="1" applyBorder="1" applyAlignment="1" applyProtection="1" quotePrefix="1">
      <alignment horizontal="center" vertical="center"/>
      <protection/>
    </xf>
    <xf numFmtId="172" fontId="0" fillId="33" borderId="31" xfId="0" applyFont="1" applyFill="1" applyBorder="1" applyAlignment="1" applyProtection="1">
      <alignment horizontal="center" vertical="center"/>
      <protection/>
    </xf>
    <xf numFmtId="172" fontId="0" fillId="33" borderId="32" xfId="0" applyFont="1" applyFill="1" applyBorder="1" applyAlignment="1" applyProtection="1">
      <alignment horizontal="center" vertical="center"/>
      <protection/>
    </xf>
    <xf numFmtId="172" fontId="10" fillId="0" borderId="0" xfId="0" applyFont="1" applyBorder="1" applyAlignment="1" applyProtection="1">
      <alignment horizontal="left" vertical="center" wrapText="1"/>
      <protection/>
    </xf>
    <xf numFmtId="172" fontId="16" fillId="0" borderId="0" xfId="0" applyFont="1" applyBorder="1" applyAlignment="1" applyProtection="1">
      <alignment horizontal="left" vertical="center"/>
      <protection/>
    </xf>
    <xf numFmtId="172" fontId="6" fillId="33" borderId="10" xfId="0" applyFont="1" applyFill="1" applyBorder="1" applyAlignment="1" applyProtection="1">
      <alignment horizontal="center" vertical="center"/>
      <protection/>
    </xf>
    <xf numFmtId="172" fontId="6" fillId="33" borderId="10" xfId="0" applyFont="1" applyFill="1" applyBorder="1" applyAlignment="1" applyProtection="1">
      <alignment horizontal="center" vertical="center" wrapText="1"/>
      <protection/>
    </xf>
    <xf numFmtId="172" fontId="6" fillId="33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1"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4.25390625" style="0" customWidth="1"/>
    <col min="2" max="2" width="73.00390625" style="0" customWidth="1"/>
    <col min="3" max="3" width="23.625" style="0" customWidth="1"/>
  </cols>
  <sheetData>
    <row r="1" spans="1:3" ht="27" customHeight="1">
      <c r="A1" s="83" t="s">
        <v>136</v>
      </c>
      <c r="B1" s="84"/>
      <c r="C1" s="85"/>
    </row>
    <row r="2" spans="1:3" ht="70.5" customHeight="1">
      <c r="A2" s="86" t="s">
        <v>168</v>
      </c>
      <c r="B2" s="87"/>
      <c r="C2" s="88"/>
    </row>
    <row r="3" spans="1:3" ht="19.5" customHeight="1">
      <c r="A3" s="45" t="s">
        <v>4</v>
      </c>
      <c r="B3" s="44" t="str">
        <f>'Popis del'!B5</f>
        <v>OPREMA V POSTAJI SEVNICA</v>
      </c>
      <c r="C3" s="46">
        <f>'Popis del'!G5+'Popis del'!J5</f>
        <v>0</v>
      </c>
    </row>
    <row r="4" spans="1:3" ht="19.5" customHeight="1">
      <c r="A4" s="45" t="s">
        <v>11</v>
      </c>
      <c r="B4" s="44" t="str">
        <f>'Popis del'!B15</f>
        <v>OPREMA V HNPr</v>
      </c>
      <c r="C4" s="46">
        <f>'Popis del'!G15+'Popis del'!J15</f>
        <v>0</v>
      </c>
    </row>
    <row r="5" spans="1:3" ht="19.5" customHeight="1">
      <c r="A5" s="45" t="s">
        <v>13</v>
      </c>
      <c r="B5" s="44" t="str">
        <f>'Popis del'!B43</f>
        <v>OPREMA V HAPB 10</v>
      </c>
      <c r="C5" s="46">
        <f>'Popis del'!G43+'Popis del'!J43</f>
        <v>0</v>
      </c>
    </row>
    <row r="6" spans="1:3" ht="19.5" customHeight="1">
      <c r="A6" s="45" t="s">
        <v>18</v>
      </c>
      <c r="B6" s="44" t="str">
        <f>'Popis del'!B55</f>
        <v>ZUNANJA OPREMA</v>
      </c>
      <c r="C6" s="46">
        <f>'Popis del'!G55+'Popis del'!J55</f>
        <v>0</v>
      </c>
    </row>
    <row r="7" spans="1:3" ht="19.5" customHeight="1">
      <c r="A7" s="45" t="s">
        <v>20</v>
      </c>
      <c r="B7" s="44" t="str">
        <f>'Popis del'!B70</f>
        <v>KABLI IN KABELSKI PRIBOR</v>
      </c>
      <c r="C7" s="46">
        <f>'Popis del'!G70+'Popis del'!J70</f>
        <v>0</v>
      </c>
    </row>
    <row r="8" spans="1:3" ht="19.5" customHeight="1">
      <c r="A8" s="45" t="s">
        <v>28</v>
      </c>
      <c r="B8" s="44" t="str">
        <f>'Popis del'!B87</f>
        <v>ZEMELJSKA DELA </v>
      </c>
      <c r="C8" s="46">
        <f>'Popis del'!G87+'Popis del'!J87</f>
        <v>0</v>
      </c>
    </row>
    <row r="9" spans="1:3" ht="19.5" customHeight="1" thickBot="1">
      <c r="A9" s="49" t="s">
        <v>48</v>
      </c>
      <c r="B9" s="50" t="str">
        <f>'Popis del'!B108</f>
        <v>OSTALI STROŠKI</v>
      </c>
      <c r="C9" s="51">
        <f>'Popis del'!J109+'Popis del'!J110+'Popis del'!J111+'Popis del'!J112+'Popis del'!J113+'Popis del'!J114</f>
        <v>0</v>
      </c>
    </row>
    <row r="10" spans="1:3" ht="19.5" customHeight="1" thickTop="1">
      <c r="A10" s="48"/>
      <c r="B10" s="78" t="s">
        <v>165</v>
      </c>
      <c r="C10" s="79">
        <f>SUM(C3:C9)</f>
        <v>0</v>
      </c>
    </row>
    <row r="11" spans="1:3" ht="19.5" customHeight="1">
      <c r="A11" s="47"/>
      <c r="B11" s="80" t="s">
        <v>164</v>
      </c>
      <c r="C11" s="79">
        <f>C10*0.22</f>
        <v>0</v>
      </c>
    </row>
    <row r="12" spans="1:3" ht="19.5" customHeight="1" thickBot="1">
      <c r="A12" s="52"/>
      <c r="B12" s="81" t="s">
        <v>166</v>
      </c>
      <c r="C12" s="82">
        <f>C10+C11</f>
        <v>0</v>
      </c>
    </row>
  </sheetData>
  <sheetProtection password="BD26" sheet="1" selectLockedCells="1"/>
  <mergeCells count="2">
    <mergeCell ref="A1:C1"/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W153"/>
  <sheetViews>
    <sheetView showGridLines="0" workbookViewId="0" topLeftCell="A1">
      <selection activeCell="F17" sqref="F17"/>
    </sheetView>
  </sheetViews>
  <sheetFormatPr defaultColWidth="9.625" defaultRowHeight="12.75"/>
  <cols>
    <col min="1" max="1" width="2.75390625" style="62" customWidth="1"/>
    <col min="2" max="2" width="25.25390625" style="76" customWidth="1"/>
    <col min="3" max="3" width="9.125" style="56" customWidth="1"/>
    <col min="4" max="4" width="3.625" style="56" customWidth="1"/>
    <col min="5" max="5" width="4.25390625" style="56" customWidth="1"/>
    <col min="6" max="6" width="13.50390625" style="56" customWidth="1"/>
    <col min="7" max="7" width="13.875" style="56" customWidth="1"/>
    <col min="8" max="8" width="4.625" style="56" customWidth="1"/>
    <col min="9" max="9" width="13.625" style="56" customWidth="1"/>
    <col min="10" max="10" width="16.375" style="56" customWidth="1"/>
    <col min="11" max="16384" width="9.625" style="56" customWidth="1"/>
  </cols>
  <sheetData>
    <row r="1" spans="1:10" s="55" customFormat="1" ht="27.75" customHeight="1" thickBot="1">
      <c r="A1" s="109" t="s">
        <v>136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ht="37.5" customHeight="1">
      <c r="A2" s="104" t="s">
        <v>167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10" ht="27" customHeight="1">
      <c r="A3" s="107" t="s">
        <v>32</v>
      </c>
      <c r="B3" s="115" t="s">
        <v>0</v>
      </c>
      <c r="C3" s="18"/>
      <c r="D3" s="108" t="s">
        <v>33</v>
      </c>
      <c r="E3" s="108" t="s">
        <v>34</v>
      </c>
      <c r="F3" s="114" t="s">
        <v>1</v>
      </c>
      <c r="G3" s="114"/>
      <c r="H3" s="108" t="s">
        <v>34</v>
      </c>
      <c r="I3" s="114" t="s">
        <v>2</v>
      </c>
      <c r="J3" s="116"/>
    </row>
    <row r="4" spans="1:10" ht="25.5" customHeight="1">
      <c r="A4" s="107"/>
      <c r="B4" s="115"/>
      <c r="C4" s="57"/>
      <c r="D4" s="108"/>
      <c r="E4" s="108"/>
      <c r="F4" s="19" t="s">
        <v>3</v>
      </c>
      <c r="G4" s="31" t="s">
        <v>38</v>
      </c>
      <c r="H4" s="108"/>
      <c r="I4" s="19" t="s">
        <v>3</v>
      </c>
      <c r="J4" s="32" t="s">
        <v>38</v>
      </c>
    </row>
    <row r="5" spans="1:10" ht="12" customHeight="1">
      <c r="A5" s="20" t="s">
        <v>4</v>
      </c>
      <c r="B5" s="21" t="s">
        <v>53</v>
      </c>
      <c r="C5" s="58"/>
      <c r="D5" s="58"/>
      <c r="E5" s="58"/>
      <c r="F5" s="58"/>
      <c r="G5" s="53">
        <f>G8+G10+G12+G13+G14</f>
        <v>0</v>
      </c>
      <c r="H5" s="58"/>
      <c r="I5" s="22"/>
      <c r="J5" s="53">
        <f>J6+J7+J8+J9+J10+J11+J12+J13+J14</f>
        <v>0</v>
      </c>
    </row>
    <row r="6" spans="1:10" s="59" customFormat="1" ht="45">
      <c r="A6" s="11">
        <v>1</v>
      </c>
      <c r="B6" s="2" t="s">
        <v>137</v>
      </c>
      <c r="C6" s="23"/>
      <c r="D6" s="23" t="s">
        <v>5</v>
      </c>
      <c r="E6" s="23">
        <v>1</v>
      </c>
      <c r="F6" s="25" t="s">
        <v>132</v>
      </c>
      <c r="G6" s="33" t="s">
        <v>22</v>
      </c>
      <c r="H6" s="23">
        <v>1</v>
      </c>
      <c r="I6" s="54">
        <v>0</v>
      </c>
      <c r="J6" s="39">
        <f>IF(ISNUMBER(H6),ROUND(H6*I6,2),ˇˇ)</f>
        <v>0</v>
      </c>
    </row>
    <row r="7" spans="1:10" s="59" customFormat="1" ht="22.5">
      <c r="A7" s="11">
        <v>2</v>
      </c>
      <c r="B7" s="2" t="s">
        <v>138</v>
      </c>
      <c r="C7" s="23" t="s">
        <v>114</v>
      </c>
      <c r="D7" s="23" t="s">
        <v>7</v>
      </c>
      <c r="E7" s="23">
        <v>1</v>
      </c>
      <c r="F7" s="25" t="s">
        <v>132</v>
      </c>
      <c r="G7" s="33" t="s">
        <v>22</v>
      </c>
      <c r="H7" s="23">
        <v>1</v>
      </c>
      <c r="I7" s="54">
        <v>0</v>
      </c>
      <c r="J7" s="39">
        <f>IF(ISNUMBER(H7),ROUND(H7*I7,2),ˇˇ)</f>
        <v>0</v>
      </c>
    </row>
    <row r="8" spans="1:10" ht="11.25">
      <c r="A8" s="11">
        <v>3</v>
      </c>
      <c r="B8" s="2" t="s">
        <v>8</v>
      </c>
      <c r="C8" s="23" t="s">
        <v>9</v>
      </c>
      <c r="D8" s="23" t="s">
        <v>7</v>
      </c>
      <c r="E8" s="23">
        <v>1</v>
      </c>
      <c r="F8" s="54">
        <v>0</v>
      </c>
      <c r="G8" s="38">
        <f>IF(ISNUMBER(E8),ROUND(E8*F8,2),ˇˇ)</f>
        <v>0</v>
      </c>
      <c r="H8" s="23">
        <v>1</v>
      </c>
      <c r="I8" s="54">
        <v>0</v>
      </c>
      <c r="J8" s="39">
        <f>IF(ISNUMBER(H8),ROUND(H8*I8,2),ˇˇ)</f>
        <v>0</v>
      </c>
    </row>
    <row r="9" spans="1:10" s="60" customFormat="1" ht="47.25" customHeight="1">
      <c r="A9" s="11">
        <v>4</v>
      </c>
      <c r="B9" s="3" t="s">
        <v>139</v>
      </c>
      <c r="C9" s="23"/>
      <c r="D9" s="23" t="s">
        <v>5</v>
      </c>
      <c r="E9" s="23">
        <v>1</v>
      </c>
      <c r="F9" s="26" t="s">
        <v>132</v>
      </c>
      <c r="G9" s="33" t="s">
        <v>22</v>
      </c>
      <c r="H9" s="23">
        <v>1</v>
      </c>
      <c r="I9" s="54">
        <v>0</v>
      </c>
      <c r="J9" s="39">
        <f>IF(ISNUMBER(H9),ROUND(H9*I9,2),ˇˇ)</f>
        <v>0</v>
      </c>
    </row>
    <row r="10" spans="1:10" s="61" customFormat="1" ht="22.5">
      <c r="A10" s="11">
        <v>5</v>
      </c>
      <c r="B10" s="2" t="s">
        <v>65</v>
      </c>
      <c r="C10" s="23"/>
      <c r="D10" s="23" t="s">
        <v>5</v>
      </c>
      <c r="E10" s="23">
        <v>1</v>
      </c>
      <c r="F10" s="54">
        <v>0</v>
      </c>
      <c r="G10" s="38">
        <f>IF(ISNUMBER(E10),ROUND(E10*F10,2),ˇˇ)</f>
        <v>0</v>
      </c>
      <c r="H10" s="23">
        <v>1</v>
      </c>
      <c r="I10" s="54">
        <v>0</v>
      </c>
      <c r="J10" s="39">
        <f>IF(ISNUMBER(H10),ROUND(H10*I10,2),ˇˇ)</f>
        <v>0</v>
      </c>
    </row>
    <row r="11" spans="1:10" s="62" customFormat="1" ht="33.75">
      <c r="A11" s="11">
        <v>6</v>
      </c>
      <c r="B11" s="4" t="s">
        <v>97</v>
      </c>
      <c r="C11" s="23"/>
      <c r="D11" s="23" t="s">
        <v>5</v>
      </c>
      <c r="E11" s="23">
        <v>1</v>
      </c>
      <c r="F11" s="33" t="s">
        <v>22</v>
      </c>
      <c r="G11" s="33" t="s">
        <v>22</v>
      </c>
      <c r="H11" s="23">
        <v>1</v>
      </c>
      <c r="I11" s="54">
        <v>0</v>
      </c>
      <c r="J11" s="39">
        <f>IF(ISNUMBER(H11),ROUND(H11*I11,2),ˇˇ)</f>
        <v>0</v>
      </c>
    </row>
    <row r="12" spans="1:10" s="62" customFormat="1" ht="82.5" customHeight="1">
      <c r="A12" s="12">
        <v>7</v>
      </c>
      <c r="B12" s="3" t="s">
        <v>98</v>
      </c>
      <c r="C12" s="24"/>
      <c r="D12" s="24" t="s">
        <v>5</v>
      </c>
      <c r="E12" s="24">
        <v>1</v>
      </c>
      <c r="F12" s="54">
        <v>0</v>
      </c>
      <c r="G12" s="38">
        <f>IF(ISNUMBER(E12),ROUND(E12*F12,2),ˇˇ)</f>
        <v>0</v>
      </c>
      <c r="H12" s="24">
        <v>1</v>
      </c>
      <c r="I12" s="54">
        <v>0</v>
      </c>
      <c r="J12" s="39">
        <f>IF(ISNUMBER(H12),ROUND(H12*I12,2),ˇˇ)</f>
        <v>0</v>
      </c>
    </row>
    <row r="13" spans="1:10" s="63" customFormat="1" ht="45">
      <c r="A13" s="12">
        <v>8</v>
      </c>
      <c r="B13" s="3" t="s">
        <v>116</v>
      </c>
      <c r="C13" s="24"/>
      <c r="D13" s="24" t="s">
        <v>5</v>
      </c>
      <c r="E13" s="24">
        <v>1</v>
      </c>
      <c r="F13" s="54">
        <v>0</v>
      </c>
      <c r="G13" s="38">
        <f>IF(ISNUMBER(E13),ROUND(E13*F13,2),ˇˇ)</f>
        <v>0</v>
      </c>
      <c r="H13" s="24">
        <v>1</v>
      </c>
      <c r="I13" s="54">
        <v>0</v>
      </c>
      <c r="J13" s="39">
        <f>IF(ISNUMBER(H13),ROUND(H13*I13,2),ˇˇ)</f>
        <v>0</v>
      </c>
    </row>
    <row r="14" spans="1:10" s="63" customFormat="1" ht="129" customHeight="1">
      <c r="A14" s="12">
        <v>9</v>
      </c>
      <c r="B14" s="3" t="s">
        <v>115</v>
      </c>
      <c r="C14" s="24"/>
      <c r="D14" s="24" t="s">
        <v>5</v>
      </c>
      <c r="E14" s="24">
        <v>1</v>
      </c>
      <c r="F14" s="54">
        <v>0</v>
      </c>
      <c r="G14" s="38">
        <f>IF(ISNUMBER(E14),ROUND(E14*F14,2),ˇˇ)</f>
        <v>0</v>
      </c>
      <c r="H14" s="24">
        <v>1</v>
      </c>
      <c r="I14" s="54">
        <v>0</v>
      </c>
      <c r="J14" s="39">
        <f>IF(ISNUMBER(H14),ROUND(H14*I14,2),ˇˇ)</f>
        <v>0</v>
      </c>
    </row>
    <row r="15" spans="1:10" ht="12" customHeight="1">
      <c r="A15" s="20" t="s">
        <v>11</v>
      </c>
      <c r="B15" s="21" t="s">
        <v>119</v>
      </c>
      <c r="C15" s="37"/>
      <c r="D15" s="37"/>
      <c r="E15" s="37"/>
      <c r="F15" s="37"/>
      <c r="G15" s="53">
        <f>G16+G17+G18+G25+G26+G28+G30+G31+G32+G33+G34+G35+G36+G37+G38+G39+G42</f>
        <v>0</v>
      </c>
      <c r="H15" s="37"/>
      <c r="I15" s="28"/>
      <c r="J15" s="53">
        <f>J16+J17+J18+J19+J20+J21+J22+J23+J24+J25+J26+J27+J28+J29+J30+J31+J32+J33+J34+J35+J36+J37+J38+J39+J40+J41+J42</f>
        <v>0</v>
      </c>
    </row>
    <row r="16" spans="1:10" ht="22.5">
      <c r="A16" s="13">
        <v>1</v>
      </c>
      <c r="B16" s="5" t="s">
        <v>31</v>
      </c>
      <c r="C16" s="36" t="s">
        <v>131</v>
      </c>
      <c r="D16" s="34" t="s">
        <v>5</v>
      </c>
      <c r="E16" s="34">
        <v>1</v>
      </c>
      <c r="F16" s="54">
        <v>0</v>
      </c>
      <c r="G16" s="38">
        <f>IF(ISNUMBER(E16),ROUND(E16*F16,2),ˇˇ)</f>
        <v>0</v>
      </c>
      <c r="H16" s="34">
        <v>1</v>
      </c>
      <c r="I16" s="54">
        <v>0</v>
      </c>
      <c r="J16" s="39">
        <f>IF(ISNUMBER(H16),ROUND(H16*I16,2),ˇˇ)</f>
        <v>0</v>
      </c>
    </row>
    <row r="17" spans="1:10" ht="56.25">
      <c r="A17" s="13">
        <v>2</v>
      </c>
      <c r="B17" s="5" t="s">
        <v>100</v>
      </c>
      <c r="C17" s="34" t="s">
        <v>6</v>
      </c>
      <c r="D17" s="34" t="s">
        <v>5</v>
      </c>
      <c r="E17" s="34">
        <v>1</v>
      </c>
      <c r="F17" s="54">
        <v>0</v>
      </c>
      <c r="G17" s="38">
        <f>IF(ISNUMBER(E17),ROUND(E17*F17,2),ˇˇ)</f>
        <v>0</v>
      </c>
      <c r="H17" s="34">
        <v>1</v>
      </c>
      <c r="I17" s="54">
        <v>0</v>
      </c>
      <c r="J17" s="39">
        <f>IF(ISNUMBER(H17),ROUND(H17*I17,2),ˇˇ)</f>
        <v>0</v>
      </c>
    </row>
    <row r="18" spans="1:10" ht="72" customHeight="1">
      <c r="A18" s="13">
        <v>3</v>
      </c>
      <c r="B18" s="5" t="s">
        <v>99</v>
      </c>
      <c r="C18" s="34"/>
      <c r="D18" s="34" t="s">
        <v>5</v>
      </c>
      <c r="E18" s="34">
        <v>1</v>
      </c>
      <c r="F18" s="54">
        <v>0</v>
      </c>
      <c r="G18" s="38">
        <f>IF(ISNUMBER(E18),ROUND(E18*F18,2),ˇˇ)</f>
        <v>0</v>
      </c>
      <c r="H18" s="34">
        <v>1</v>
      </c>
      <c r="I18" s="54">
        <v>0</v>
      </c>
      <c r="J18" s="39">
        <f>IF(ISNUMBER(H18),ROUND(H18*I18,2),ˇˇ)</f>
        <v>0</v>
      </c>
    </row>
    <row r="19" spans="1:10" s="59" customFormat="1" ht="22.5">
      <c r="A19" s="11">
        <v>4</v>
      </c>
      <c r="B19" s="2" t="s">
        <v>140</v>
      </c>
      <c r="C19" s="23" t="s">
        <v>26</v>
      </c>
      <c r="D19" s="23" t="s">
        <v>7</v>
      </c>
      <c r="E19" s="23">
        <v>2</v>
      </c>
      <c r="F19" s="26" t="s">
        <v>132</v>
      </c>
      <c r="G19" s="33" t="s">
        <v>22</v>
      </c>
      <c r="H19" s="23">
        <v>2</v>
      </c>
      <c r="I19" s="54">
        <v>0</v>
      </c>
      <c r="J19" s="39">
        <f>IF(ISNUMBER(H19),ROUND(H19*I19,2),ˇˇ)</f>
        <v>0</v>
      </c>
    </row>
    <row r="20" spans="1:10" s="59" customFormat="1" ht="22.5">
      <c r="A20" s="11">
        <v>5</v>
      </c>
      <c r="B20" s="2" t="s">
        <v>141</v>
      </c>
      <c r="C20" s="23" t="s">
        <v>23</v>
      </c>
      <c r="D20" s="23" t="s">
        <v>7</v>
      </c>
      <c r="E20" s="23">
        <v>1</v>
      </c>
      <c r="F20" s="26" t="s">
        <v>132</v>
      </c>
      <c r="G20" s="33" t="s">
        <v>22</v>
      </c>
      <c r="H20" s="23">
        <v>1</v>
      </c>
      <c r="I20" s="54">
        <v>0</v>
      </c>
      <c r="J20" s="39">
        <f>IF(ISNUMBER(H20),ROUND(H20*I20,2),ˇˇ)</f>
        <v>0</v>
      </c>
    </row>
    <row r="21" spans="1:10" s="59" customFormat="1" ht="22.5">
      <c r="A21" s="11">
        <v>6</v>
      </c>
      <c r="B21" s="2" t="s">
        <v>142</v>
      </c>
      <c r="C21" s="23" t="s">
        <v>82</v>
      </c>
      <c r="D21" s="23" t="s">
        <v>7</v>
      </c>
      <c r="E21" s="23">
        <v>1</v>
      </c>
      <c r="F21" s="26" t="s">
        <v>132</v>
      </c>
      <c r="G21" s="33" t="s">
        <v>22</v>
      </c>
      <c r="H21" s="23">
        <v>1</v>
      </c>
      <c r="I21" s="54">
        <v>0</v>
      </c>
      <c r="J21" s="39">
        <f>IF(ISNUMBER(H21),ROUND(H21*I21,2),ˇˇ)</f>
        <v>0</v>
      </c>
    </row>
    <row r="22" spans="1:10" s="59" customFormat="1" ht="22.5">
      <c r="A22" s="11">
        <v>7</v>
      </c>
      <c r="B22" s="2" t="s">
        <v>143</v>
      </c>
      <c r="C22" s="23" t="s">
        <v>83</v>
      </c>
      <c r="D22" s="23" t="s">
        <v>7</v>
      </c>
      <c r="E22" s="23">
        <v>1</v>
      </c>
      <c r="F22" s="26" t="s">
        <v>132</v>
      </c>
      <c r="G22" s="33" t="s">
        <v>22</v>
      </c>
      <c r="H22" s="23">
        <v>1</v>
      </c>
      <c r="I22" s="54">
        <v>0</v>
      </c>
      <c r="J22" s="39">
        <f>IF(ISNUMBER(H22),ROUND(H22*I22,2),ˇˇ)</f>
        <v>0</v>
      </c>
    </row>
    <row r="23" spans="1:10" s="59" customFormat="1" ht="22.5">
      <c r="A23" s="11">
        <v>8</v>
      </c>
      <c r="B23" s="2" t="s">
        <v>144</v>
      </c>
      <c r="C23" s="23" t="s">
        <v>49</v>
      </c>
      <c r="D23" s="23" t="s">
        <v>7</v>
      </c>
      <c r="E23" s="23">
        <v>2</v>
      </c>
      <c r="F23" s="26" t="s">
        <v>132</v>
      </c>
      <c r="G23" s="33" t="s">
        <v>22</v>
      </c>
      <c r="H23" s="23">
        <v>2</v>
      </c>
      <c r="I23" s="54">
        <v>0</v>
      </c>
      <c r="J23" s="39">
        <f>IF(ISNUMBER(H23),ROUND(H23*I23,2),ˇˇ)</f>
        <v>0</v>
      </c>
    </row>
    <row r="24" spans="1:10" s="59" customFormat="1" ht="22.5">
      <c r="A24" s="11">
        <v>9</v>
      </c>
      <c r="B24" s="2" t="s">
        <v>145</v>
      </c>
      <c r="C24" s="23" t="s">
        <v>56</v>
      </c>
      <c r="D24" s="23" t="s">
        <v>5</v>
      </c>
      <c r="E24" s="23">
        <v>1</v>
      </c>
      <c r="F24" s="25" t="s">
        <v>132</v>
      </c>
      <c r="G24" s="33" t="s">
        <v>22</v>
      </c>
      <c r="H24" s="23">
        <v>1</v>
      </c>
      <c r="I24" s="54">
        <v>0</v>
      </c>
      <c r="J24" s="39">
        <f>IF(ISNUMBER(H24),ROUND(H24*I24,2),ˇˇ)</f>
        <v>0</v>
      </c>
    </row>
    <row r="25" spans="1:10" s="59" customFormat="1" ht="11.25">
      <c r="A25" s="11">
        <v>10</v>
      </c>
      <c r="B25" s="64" t="s">
        <v>57</v>
      </c>
      <c r="C25" s="23" t="s">
        <v>58</v>
      </c>
      <c r="D25" s="23" t="s">
        <v>5</v>
      </c>
      <c r="E25" s="23">
        <v>1</v>
      </c>
      <c r="F25" s="54">
        <v>0</v>
      </c>
      <c r="G25" s="38">
        <f>IF(ISNUMBER(E25),ROUND(E25*F25,2),ˇˇ)</f>
        <v>0</v>
      </c>
      <c r="H25" s="23">
        <v>1</v>
      </c>
      <c r="I25" s="54">
        <v>0</v>
      </c>
      <c r="J25" s="39">
        <f>IF(ISNUMBER(H25),ROUND(H25*I25,2),ˇˇ)</f>
        <v>0</v>
      </c>
    </row>
    <row r="26" spans="1:10" s="59" customFormat="1" ht="11.25">
      <c r="A26" s="11">
        <v>11</v>
      </c>
      <c r="B26" s="2" t="s">
        <v>35</v>
      </c>
      <c r="C26" s="23" t="s">
        <v>36</v>
      </c>
      <c r="D26" s="23" t="s">
        <v>5</v>
      </c>
      <c r="E26" s="23">
        <v>1</v>
      </c>
      <c r="F26" s="54">
        <v>0</v>
      </c>
      <c r="G26" s="38">
        <f>IF(ISNUMBER(E26),ROUND(E26*F26,2),ˇˇ)</f>
        <v>0</v>
      </c>
      <c r="H26" s="23">
        <v>1</v>
      </c>
      <c r="I26" s="54">
        <v>0</v>
      </c>
      <c r="J26" s="39">
        <f>IF(ISNUMBER(H26),ROUND(H26*I26,2),ˇˇ)</f>
        <v>0</v>
      </c>
    </row>
    <row r="27" spans="1:10" s="59" customFormat="1" ht="22.5">
      <c r="A27" s="11">
        <v>12</v>
      </c>
      <c r="B27" s="2" t="s">
        <v>146</v>
      </c>
      <c r="C27" s="23" t="s">
        <v>30</v>
      </c>
      <c r="D27" s="23" t="s">
        <v>5</v>
      </c>
      <c r="E27" s="23">
        <v>1</v>
      </c>
      <c r="F27" s="26" t="s">
        <v>132</v>
      </c>
      <c r="G27" s="33" t="s">
        <v>22</v>
      </c>
      <c r="H27" s="23">
        <v>1</v>
      </c>
      <c r="I27" s="54">
        <v>0</v>
      </c>
      <c r="J27" s="39">
        <f>IF(ISNUMBER(H27),ROUND(H27*I27,2),ˇˇ)</f>
        <v>0</v>
      </c>
    </row>
    <row r="28" spans="1:10" s="59" customFormat="1" ht="11.25">
      <c r="A28" s="11">
        <v>13</v>
      </c>
      <c r="B28" s="2" t="s">
        <v>126</v>
      </c>
      <c r="C28" s="23" t="s">
        <v>127</v>
      </c>
      <c r="D28" s="23" t="s">
        <v>5</v>
      </c>
      <c r="E28" s="23">
        <v>1</v>
      </c>
      <c r="F28" s="54">
        <v>0</v>
      </c>
      <c r="G28" s="38">
        <f>IF(ISNUMBER(E28),ROUND(E28*F28,2),ˇˇ)</f>
        <v>0</v>
      </c>
      <c r="H28" s="23">
        <v>1</v>
      </c>
      <c r="I28" s="54">
        <v>0</v>
      </c>
      <c r="J28" s="39">
        <f>IF(ISNUMBER(H28),ROUND(H28*I28,2),ˇˇ)</f>
        <v>0</v>
      </c>
    </row>
    <row r="29" spans="1:10" s="59" customFormat="1" ht="22.5">
      <c r="A29" s="11">
        <v>14</v>
      </c>
      <c r="B29" s="2" t="s">
        <v>147</v>
      </c>
      <c r="C29" s="23" t="s">
        <v>59</v>
      </c>
      <c r="D29" s="23" t="s">
        <v>7</v>
      </c>
      <c r="E29" s="23">
        <v>2</v>
      </c>
      <c r="F29" s="26" t="s">
        <v>132</v>
      </c>
      <c r="G29" s="33" t="s">
        <v>22</v>
      </c>
      <c r="H29" s="23">
        <v>2</v>
      </c>
      <c r="I29" s="54">
        <v>0</v>
      </c>
      <c r="J29" s="39">
        <f>IF(ISNUMBER(H29),ROUND(H29*I29,2),ˇˇ)</f>
        <v>0</v>
      </c>
    </row>
    <row r="30" spans="1:10" s="59" customFormat="1" ht="11.25">
      <c r="A30" s="11">
        <v>15</v>
      </c>
      <c r="B30" s="2" t="s">
        <v>10</v>
      </c>
      <c r="C30" s="23" t="s">
        <v>27</v>
      </c>
      <c r="D30" s="23" t="s">
        <v>7</v>
      </c>
      <c r="E30" s="23">
        <v>1</v>
      </c>
      <c r="F30" s="54">
        <v>0</v>
      </c>
      <c r="G30" s="38">
        <f>IF(ISNUMBER(E30),ROUND(E30*F30,2),ˇˇ)</f>
        <v>0</v>
      </c>
      <c r="H30" s="23">
        <v>1</v>
      </c>
      <c r="I30" s="54">
        <v>0</v>
      </c>
      <c r="J30" s="39">
        <f>IF(ISNUMBER(H30),ROUND(H30*I30,2),ˇˇ)</f>
        <v>0</v>
      </c>
    </row>
    <row r="31" spans="1:10" s="59" customFormat="1" ht="11.25">
      <c r="A31" s="11">
        <v>16</v>
      </c>
      <c r="B31" s="2" t="s">
        <v>8</v>
      </c>
      <c r="C31" s="23" t="s">
        <v>9</v>
      </c>
      <c r="D31" s="23" t="s">
        <v>7</v>
      </c>
      <c r="E31" s="23">
        <v>6</v>
      </c>
      <c r="F31" s="54">
        <v>0</v>
      </c>
      <c r="G31" s="38">
        <f>IF(ISNUMBER(E31),ROUND(E31*F31,2),ˇˇ)</f>
        <v>0</v>
      </c>
      <c r="H31" s="23">
        <v>6</v>
      </c>
      <c r="I31" s="54">
        <v>0</v>
      </c>
      <c r="J31" s="39">
        <f>IF(ISNUMBER(H31),ROUND(H31*I31,2),ˇˇ)</f>
        <v>0</v>
      </c>
    </row>
    <row r="32" spans="1:10" s="59" customFormat="1" ht="56.25">
      <c r="A32" s="11">
        <v>17</v>
      </c>
      <c r="B32" s="2" t="s">
        <v>101</v>
      </c>
      <c r="C32" s="23" t="s">
        <v>50</v>
      </c>
      <c r="D32" s="23" t="s">
        <v>5</v>
      </c>
      <c r="E32" s="23">
        <v>4</v>
      </c>
      <c r="F32" s="54">
        <v>0</v>
      </c>
      <c r="G32" s="38">
        <f>IF(ISNUMBER(E32),ROUND(E32*F32,2),ˇˇ)</f>
        <v>0</v>
      </c>
      <c r="H32" s="23">
        <v>1</v>
      </c>
      <c r="I32" s="54">
        <v>0</v>
      </c>
      <c r="J32" s="39">
        <f>IF(ISNUMBER(H32),ROUND(H32*I32,2),ˇˇ)</f>
        <v>0</v>
      </c>
    </row>
    <row r="33" spans="1:10" s="59" customFormat="1" ht="22.5">
      <c r="A33" s="11">
        <v>18</v>
      </c>
      <c r="B33" s="2" t="s">
        <v>102</v>
      </c>
      <c r="C33" s="23"/>
      <c r="D33" s="23" t="s">
        <v>5</v>
      </c>
      <c r="E33" s="23">
        <v>4</v>
      </c>
      <c r="F33" s="54">
        <v>0</v>
      </c>
      <c r="G33" s="38">
        <f>IF(ISNUMBER(E33),ROUND(E33*F33,2),ˇˇ)</f>
        <v>0</v>
      </c>
      <c r="H33" s="23">
        <v>4</v>
      </c>
      <c r="I33" s="54">
        <v>0</v>
      </c>
      <c r="J33" s="39">
        <f>IF(ISNUMBER(H33),ROUND(H33*I33,2),ˇˇ)</f>
        <v>0</v>
      </c>
    </row>
    <row r="34" spans="1:10" ht="22.5">
      <c r="A34" s="11">
        <v>19</v>
      </c>
      <c r="B34" s="5" t="s">
        <v>120</v>
      </c>
      <c r="C34" s="34"/>
      <c r="D34" s="34" t="s">
        <v>5</v>
      </c>
      <c r="E34" s="34">
        <v>1</v>
      </c>
      <c r="F34" s="54">
        <v>0</v>
      </c>
      <c r="G34" s="38">
        <f>IF(ISNUMBER(E34),ROUND(E34*F34,2),ˇˇ)</f>
        <v>0</v>
      </c>
      <c r="H34" s="34">
        <v>1</v>
      </c>
      <c r="I34" s="54">
        <v>0</v>
      </c>
      <c r="J34" s="39">
        <f>IF(ISNUMBER(H34),ROUND(H34*I34,2),ˇˇ)</f>
        <v>0</v>
      </c>
    </row>
    <row r="35" spans="1:10" s="65" customFormat="1" ht="67.5">
      <c r="A35" s="11">
        <v>20</v>
      </c>
      <c r="B35" s="6" t="s">
        <v>111</v>
      </c>
      <c r="C35" s="35" t="s">
        <v>108</v>
      </c>
      <c r="D35" s="35" t="s">
        <v>5</v>
      </c>
      <c r="E35" s="35">
        <v>1</v>
      </c>
      <c r="F35" s="54">
        <v>0</v>
      </c>
      <c r="G35" s="38">
        <f>IF(ISNUMBER(E35),ROUND(E35*F35,2),ˇˇ)</f>
        <v>0</v>
      </c>
      <c r="H35" s="35">
        <v>1</v>
      </c>
      <c r="I35" s="54">
        <v>0</v>
      </c>
      <c r="J35" s="39">
        <f>IF(ISNUMBER(H35),ROUND(H35*I35,2),ˇˇ)</f>
        <v>0</v>
      </c>
    </row>
    <row r="36" spans="1:10" ht="11.25">
      <c r="A36" s="11">
        <v>21</v>
      </c>
      <c r="B36" s="5" t="s">
        <v>51</v>
      </c>
      <c r="C36" s="34"/>
      <c r="D36" s="34" t="s">
        <v>15</v>
      </c>
      <c r="E36" s="34">
        <v>30</v>
      </c>
      <c r="F36" s="54">
        <v>0</v>
      </c>
      <c r="G36" s="38">
        <f>IF(ISNUMBER(E36),ROUND(E36*F36,2),ˇˇ)</f>
        <v>0</v>
      </c>
      <c r="H36" s="34">
        <v>15</v>
      </c>
      <c r="I36" s="54">
        <v>0</v>
      </c>
      <c r="J36" s="39">
        <f>IF(ISNUMBER(H36),ROUND(H36*I36,2),ˇˇ)</f>
        <v>0</v>
      </c>
    </row>
    <row r="37" spans="1:13" s="59" customFormat="1" ht="11.25">
      <c r="A37" s="11">
        <v>22</v>
      </c>
      <c r="B37" s="4" t="s">
        <v>103</v>
      </c>
      <c r="C37" s="23"/>
      <c r="D37" s="23" t="s">
        <v>5</v>
      </c>
      <c r="E37" s="23">
        <v>2</v>
      </c>
      <c r="F37" s="54">
        <v>0</v>
      </c>
      <c r="G37" s="38">
        <f>IF(ISNUMBER(E37),ROUND(E37*F37,2),ˇˇ)</f>
        <v>0</v>
      </c>
      <c r="H37" s="23">
        <v>2</v>
      </c>
      <c r="I37" s="54">
        <v>0</v>
      </c>
      <c r="J37" s="39">
        <f>IF(ISNUMBER(H37),ROUND(H37*I37,2),ˇˇ)</f>
        <v>0</v>
      </c>
      <c r="K37" s="66"/>
      <c r="L37" s="66"/>
      <c r="M37" s="66"/>
    </row>
    <row r="38" spans="1:10" s="59" customFormat="1" ht="11.25">
      <c r="A38" s="11">
        <v>23</v>
      </c>
      <c r="B38" s="67" t="s">
        <v>104</v>
      </c>
      <c r="C38" s="23"/>
      <c r="D38" s="23" t="s">
        <v>5</v>
      </c>
      <c r="E38" s="23">
        <v>8</v>
      </c>
      <c r="F38" s="54">
        <v>0</v>
      </c>
      <c r="G38" s="38">
        <f>IF(ISNUMBER(E38),ROUND(E38*F38,2),ˇˇ)</f>
        <v>0</v>
      </c>
      <c r="H38" s="23">
        <v>8</v>
      </c>
      <c r="I38" s="54">
        <v>0</v>
      </c>
      <c r="J38" s="39">
        <f>IF(ISNUMBER(H38),ROUND(H38*I38,2),ˇˇ)</f>
        <v>0</v>
      </c>
    </row>
    <row r="39" spans="1:10" s="59" customFormat="1" ht="22.5">
      <c r="A39" s="11">
        <v>24</v>
      </c>
      <c r="B39" s="4" t="s">
        <v>128</v>
      </c>
      <c r="C39" s="23"/>
      <c r="D39" s="23" t="s">
        <v>5</v>
      </c>
      <c r="E39" s="23">
        <v>1</v>
      </c>
      <c r="F39" s="54">
        <v>0</v>
      </c>
      <c r="G39" s="38">
        <f>IF(ISNUMBER(E39),ROUND(E39*F39,2),ˇˇ)</f>
        <v>0</v>
      </c>
      <c r="H39" s="23">
        <v>1</v>
      </c>
      <c r="I39" s="54">
        <v>0</v>
      </c>
      <c r="J39" s="39">
        <f>IF(ISNUMBER(H39),ROUND(H39*I39,2),ˇˇ)</f>
        <v>0</v>
      </c>
    </row>
    <row r="40" spans="1:11" ht="56.25">
      <c r="A40" s="11">
        <v>25</v>
      </c>
      <c r="B40" s="68" t="s">
        <v>148</v>
      </c>
      <c r="C40" s="69"/>
      <c r="D40" s="23" t="s">
        <v>7</v>
      </c>
      <c r="E40" s="23">
        <v>1</v>
      </c>
      <c r="F40" s="26" t="s">
        <v>132</v>
      </c>
      <c r="G40" s="33" t="s">
        <v>22</v>
      </c>
      <c r="H40" s="23">
        <v>1</v>
      </c>
      <c r="I40" s="54">
        <v>0</v>
      </c>
      <c r="J40" s="39">
        <f>IF(ISNUMBER(H40),ROUND(H40*I40,2),ˇˇ)</f>
        <v>0</v>
      </c>
      <c r="K40" s="59"/>
    </row>
    <row r="41" spans="1:11" ht="71.25" customHeight="1">
      <c r="A41" s="11">
        <v>26</v>
      </c>
      <c r="B41" s="68" t="s">
        <v>149</v>
      </c>
      <c r="C41" s="69"/>
      <c r="D41" s="23" t="s">
        <v>7</v>
      </c>
      <c r="E41" s="23">
        <v>1</v>
      </c>
      <c r="F41" s="26" t="s">
        <v>132</v>
      </c>
      <c r="G41" s="33" t="s">
        <v>22</v>
      </c>
      <c r="H41" s="23">
        <v>1</v>
      </c>
      <c r="I41" s="54">
        <v>0</v>
      </c>
      <c r="J41" s="39">
        <f>IF(ISNUMBER(H41),ROUND(H41*I41,2),ˇˇ)</f>
        <v>0</v>
      </c>
      <c r="K41" s="59"/>
    </row>
    <row r="42" spans="1:10" s="70" customFormat="1" ht="22.5">
      <c r="A42" s="11">
        <v>27</v>
      </c>
      <c r="B42" s="4" t="s">
        <v>134</v>
      </c>
      <c r="C42" s="23"/>
      <c r="D42" s="23" t="s">
        <v>7</v>
      </c>
      <c r="E42" s="23">
        <v>1</v>
      </c>
      <c r="F42" s="54">
        <v>0</v>
      </c>
      <c r="G42" s="38">
        <f>IF(ISNUMBER(E42),ROUND(E42*F42,2),ˇˇ)</f>
        <v>0</v>
      </c>
      <c r="H42" s="23">
        <v>1</v>
      </c>
      <c r="I42" s="54">
        <v>0</v>
      </c>
      <c r="J42" s="39">
        <f>IF(ISNUMBER(H42),ROUND(H42*I42,2),ˇˇ)</f>
        <v>0</v>
      </c>
    </row>
    <row r="43" spans="1:10" ht="12" customHeight="1">
      <c r="A43" s="20" t="s">
        <v>13</v>
      </c>
      <c r="B43" s="21" t="s">
        <v>121</v>
      </c>
      <c r="C43" s="37"/>
      <c r="D43" s="37"/>
      <c r="E43" s="37"/>
      <c r="F43" s="37"/>
      <c r="G43" s="53">
        <f>G45+G46+G47+G53</f>
        <v>0</v>
      </c>
      <c r="H43" s="37"/>
      <c r="I43" s="28"/>
      <c r="J43" s="53">
        <f>J44+J45+J46+J47+J48+J53+J54</f>
        <v>0</v>
      </c>
    </row>
    <row r="44" spans="1:11" ht="22.5">
      <c r="A44" s="14">
        <v>1</v>
      </c>
      <c r="B44" s="5" t="s">
        <v>144</v>
      </c>
      <c r="C44" s="34" t="s">
        <v>44</v>
      </c>
      <c r="D44" s="34" t="s">
        <v>7</v>
      </c>
      <c r="E44" s="34">
        <v>2</v>
      </c>
      <c r="F44" s="27" t="s">
        <v>132</v>
      </c>
      <c r="G44" s="33" t="s">
        <v>22</v>
      </c>
      <c r="H44" s="34">
        <v>2</v>
      </c>
      <c r="I44" s="54">
        <v>0</v>
      </c>
      <c r="J44" s="39">
        <f>IF(ISNUMBER(H44),ROUND(H44*I44,2),ˇˇ)</f>
        <v>0</v>
      </c>
      <c r="K44" s="59"/>
    </row>
    <row r="45" spans="1:10" ht="11.25">
      <c r="A45" s="14">
        <v>2</v>
      </c>
      <c r="B45" s="5" t="s">
        <v>8</v>
      </c>
      <c r="C45" s="34" t="s">
        <v>45</v>
      </c>
      <c r="D45" s="34" t="s">
        <v>7</v>
      </c>
      <c r="E45" s="34">
        <v>1</v>
      </c>
      <c r="F45" s="54">
        <v>0</v>
      </c>
      <c r="G45" s="38">
        <f>IF(ISNUMBER(E45),ROUND(E45*F45,2),ˇˇ)</f>
        <v>0</v>
      </c>
      <c r="H45" s="34">
        <v>1</v>
      </c>
      <c r="I45" s="54">
        <v>0</v>
      </c>
      <c r="J45" s="39">
        <f>IF(ISNUMBER(H45),ROUND(H45*I45,2),ˇˇ)</f>
        <v>0</v>
      </c>
    </row>
    <row r="46" spans="1:10" ht="11.25">
      <c r="A46" s="14">
        <v>3</v>
      </c>
      <c r="B46" s="5" t="s">
        <v>46</v>
      </c>
      <c r="C46" s="34" t="s">
        <v>47</v>
      </c>
      <c r="D46" s="34" t="s">
        <v>7</v>
      </c>
      <c r="E46" s="34">
        <v>2</v>
      </c>
      <c r="F46" s="54">
        <v>0</v>
      </c>
      <c r="G46" s="38">
        <f>IF(ISNUMBER(E46),ROUND(E46*F46,2),ˇˇ)</f>
        <v>0</v>
      </c>
      <c r="H46" s="34">
        <v>2</v>
      </c>
      <c r="I46" s="54">
        <v>0</v>
      </c>
      <c r="J46" s="39">
        <f>IF(ISNUMBER(H46),ROUND(H46*I46,2),ˇˇ)</f>
        <v>0</v>
      </c>
    </row>
    <row r="47" spans="1:10" ht="11.25">
      <c r="A47" s="14">
        <v>4</v>
      </c>
      <c r="B47" s="5" t="s">
        <v>51</v>
      </c>
      <c r="C47" s="34"/>
      <c r="D47" s="34" t="s">
        <v>15</v>
      </c>
      <c r="E47" s="34">
        <v>10</v>
      </c>
      <c r="F47" s="54">
        <v>0</v>
      </c>
      <c r="G47" s="38">
        <f>IF(ISNUMBER(E47),ROUND(E47*F47,2),ˇˇ)</f>
        <v>0</v>
      </c>
      <c r="H47" s="34">
        <v>10</v>
      </c>
      <c r="I47" s="54">
        <v>0</v>
      </c>
      <c r="J47" s="39">
        <f>IF(ISNUMBER(H47),ROUND(H47*I47,2),ˇˇ)</f>
        <v>0</v>
      </c>
    </row>
    <row r="48" spans="1:11" ht="22.5">
      <c r="A48" s="14">
        <v>5</v>
      </c>
      <c r="B48" s="5" t="s">
        <v>150</v>
      </c>
      <c r="C48" s="34"/>
      <c r="D48" s="34" t="s">
        <v>5</v>
      </c>
      <c r="E48" s="34">
        <v>1</v>
      </c>
      <c r="F48" s="27" t="s">
        <v>132</v>
      </c>
      <c r="G48" s="33" t="s">
        <v>22</v>
      </c>
      <c r="H48" s="34">
        <v>1</v>
      </c>
      <c r="I48" s="54">
        <v>0</v>
      </c>
      <c r="J48" s="39">
        <f>IF(ISNUMBER(H48),ROUND(H48*I48,2),ˇˇ)</f>
        <v>0</v>
      </c>
      <c r="K48" s="59"/>
    </row>
    <row r="49" spans="1:10" ht="11.25">
      <c r="A49" s="14"/>
      <c r="B49" s="5" t="s">
        <v>39</v>
      </c>
      <c r="C49" s="34"/>
      <c r="D49" s="34"/>
      <c r="E49" s="34"/>
      <c r="F49" s="10"/>
      <c r="G49" s="10"/>
      <c r="H49" s="34"/>
      <c r="I49" s="10"/>
      <c r="J49" s="15"/>
    </row>
    <row r="50" spans="1:10" ht="11.25">
      <c r="A50" s="14"/>
      <c r="B50" s="5" t="s">
        <v>54</v>
      </c>
      <c r="C50" s="34"/>
      <c r="D50" s="34"/>
      <c r="E50" s="34"/>
      <c r="F50" s="10"/>
      <c r="G50" s="10"/>
      <c r="H50" s="34"/>
      <c r="I50" s="10"/>
      <c r="J50" s="15"/>
    </row>
    <row r="51" spans="1:10" ht="22.5">
      <c r="A51" s="14"/>
      <c r="B51" s="5" t="s">
        <v>55</v>
      </c>
      <c r="C51" s="34"/>
      <c r="D51" s="34"/>
      <c r="E51" s="34"/>
      <c r="F51" s="10"/>
      <c r="G51" s="10"/>
      <c r="H51" s="34"/>
      <c r="I51" s="10"/>
      <c r="J51" s="15"/>
    </row>
    <row r="52" spans="1:10" ht="11.25">
      <c r="A52" s="14"/>
      <c r="B52" s="5" t="s">
        <v>40</v>
      </c>
      <c r="C52" s="34"/>
      <c r="D52" s="34"/>
      <c r="E52" s="34"/>
      <c r="F52" s="10"/>
      <c r="G52" s="10"/>
      <c r="H52" s="34"/>
      <c r="I52" s="10"/>
      <c r="J52" s="15"/>
    </row>
    <row r="53" spans="1:10" ht="11.25">
      <c r="A53" s="14">
        <v>6</v>
      </c>
      <c r="B53" s="5" t="s">
        <v>60</v>
      </c>
      <c r="C53" s="34" t="s">
        <v>61</v>
      </c>
      <c r="D53" s="34" t="s">
        <v>5</v>
      </c>
      <c r="E53" s="34">
        <v>1</v>
      </c>
      <c r="F53" s="54">
        <v>0</v>
      </c>
      <c r="G53" s="38">
        <f>IF(ISNUMBER(E53),ROUND(E53*F53,2),ˇˇ)</f>
        <v>0</v>
      </c>
      <c r="H53" s="34">
        <v>1</v>
      </c>
      <c r="I53" s="54">
        <v>0</v>
      </c>
      <c r="J53" s="39">
        <f>IF(ISNUMBER(H53),ROUND(H53*I53,2),ˇˇ)</f>
        <v>0</v>
      </c>
    </row>
    <row r="54" spans="1:10" ht="11.25">
      <c r="A54" s="14">
        <v>7</v>
      </c>
      <c r="B54" s="5" t="s">
        <v>66</v>
      </c>
      <c r="C54" s="34"/>
      <c r="D54" s="34" t="s">
        <v>5</v>
      </c>
      <c r="E54" s="34">
        <v>1</v>
      </c>
      <c r="F54" s="33" t="s">
        <v>22</v>
      </c>
      <c r="G54" s="33" t="s">
        <v>22</v>
      </c>
      <c r="H54" s="34">
        <v>1</v>
      </c>
      <c r="I54" s="54">
        <v>0</v>
      </c>
      <c r="J54" s="39">
        <f>IF(ISNUMBER(H54),ROUND(H54*I54,2),ˇˇ)</f>
        <v>0</v>
      </c>
    </row>
    <row r="55" spans="1:10" ht="12" customHeight="1">
      <c r="A55" s="20" t="s">
        <v>18</v>
      </c>
      <c r="B55" s="21" t="s">
        <v>12</v>
      </c>
      <c r="C55" s="37"/>
      <c r="D55" s="37"/>
      <c r="E55" s="37"/>
      <c r="F55" s="37"/>
      <c r="G55" s="53">
        <f>G57+G58+G59+G62+G65+G66+G68+G69</f>
        <v>0</v>
      </c>
      <c r="H55" s="37"/>
      <c r="I55" s="28"/>
      <c r="J55" s="53">
        <f>J56+J57+J58+J59+J60+J61+J63+J64+J65+J66+J67+J69</f>
        <v>0</v>
      </c>
    </row>
    <row r="56" spans="1:10" s="59" customFormat="1" ht="22.5">
      <c r="A56" s="11">
        <v>1</v>
      </c>
      <c r="B56" s="2" t="s">
        <v>151</v>
      </c>
      <c r="C56" s="23"/>
      <c r="D56" s="23" t="s">
        <v>5</v>
      </c>
      <c r="E56" s="23">
        <v>1</v>
      </c>
      <c r="F56" s="25" t="s">
        <v>132</v>
      </c>
      <c r="G56" s="33" t="s">
        <v>22</v>
      </c>
      <c r="H56" s="23">
        <v>1</v>
      </c>
      <c r="I56" s="54">
        <v>0</v>
      </c>
      <c r="J56" s="39">
        <f>IF(ISNUMBER(H56),ROUND(H56*I56,2),ˇˇ)</f>
        <v>0</v>
      </c>
    </row>
    <row r="57" spans="1:10" ht="22.5">
      <c r="A57" s="11">
        <v>2</v>
      </c>
      <c r="B57" s="2" t="s">
        <v>122</v>
      </c>
      <c r="C57" s="23" t="s">
        <v>107</v>
      </c>
      <c r="D57" s="23" t="s">
        <v>5</v>
      </c>
      <c r="E57" s="23">
        <v>1</v>
      </c>
      <c r="F57" s="54">
        <v>0</v>
      </c>
      <c r="G57" s="38">
        <f>IF(ISNUMBER(E57),ROUND(E57*F57,2),ˇˇ)</f>
        <v>0</v>
      </c>
      <c r="H57" s="23">
        <v>1</v>
      </c>
      <c r="I57" s="54">
        <v>0</v>
      </c>
      <c r="J57" s="39">
        <f>IF(ISNUMBER(H57),ROUND(H57*I57,2),ˇˇ)</f>
        <v>0</v>
      </c>
    </row>
    <row r="58" spans="1:10" ht="45">
      <c r="A58" s="11">
        <v>3</v>
      </c>
      <c r="B58" s="2" t="s">
        <v>158</v>
      </c>
      <c r="C58" s="23"/>
      <c r="D58" s="23" t="s">
        <v>5</v>
      </c>
      <c r="E58" s="23">
        <v>1</v>
      </c>
      <c r="F58" s="54">
        <v>0</v>
      </c>
      <c r="G58" s="38">
        <f>IF(ISNUMBER(E58),ROUND(E58*F58,2),ˇˇ)</f>
        <v>0</v>
      </c>
      <c r="H58" s="23">
        <v>1</v>
      </c>
      <c r="I58" s="54">
        <v>0</v>
      </c>
      <c r="J58" s="39">
        <f>IF(ISNUMBER(H58),ROUND(H58*I58,2),ˇˇ)</f>
        <v>0</v>
      </c>
    </row>
    <row r="59" spans="1:10" ht="22.5">
      <c r="A59" s="11">
        <v>4</v>
      </c>
      <c r="B59" s="2" t="s">
        <v>24</v>
      </c>
      <c r="C59" s="23"/>
      <c r="D59" s="23" t="s">
        <v>5</v>
      </c>
      <c r="E59" s="23">
        <v>27</v>
      </c>
      <c r="F59" s="54">
        <v>0</v>
      </c>
      <c r="G59" s="38">
        <f>IF(ISNUMBER(E59),ROUND(E59*F59,2),ˇˇ)</f>
        <v>0</v>
      </c>
      <c r="H59" s="23">
        <v>27</v>
      </c>
      <c r="I59" s="54">
        <v>0</v>
      </c>
      <c r="J59" s="39">
        <f>IF(ISNUMBER(H59),ROUND(H59*I59,2),ˇˇ)</f>
        <v>0</v>
      </c>
    </row>
    <row r="60" spans="1:11" ht="45">
      <c r="A60" s="11">
        <v>5</v>
      </c>
      <c r="B60" s="7" t="s">
        <v>152</v>
      </c>
      <c r="C60" s="23"/>
      <c r="D60" s="23" t="s">
        <v>5</v>
      </c>
      <c r="E60" s="23">
        <v>2</v>
      </c>
      <c r="F60" s="26" t="s">
        <v>132</v>
      </c>
      <c r="G60" s="33" t="s">
        <v>22</v>
      </c>
      <c r="H60" s="23">
        <v>2</v>
      </c>
      <c r="I60" s="54">
        <v>0</v>
      </c>
      <c r="J60" s="39">
        <f>IF(ISNUMBER(H60),ROUND(H60*I60,2),ˇˇ)</f>
        <v>0</v>
      </c>
      <c r="K60" s="71"/>
    </row>
    <row r="61" spans="1:10" ht="33.75">
      <c r="A61" s="11">
        <v>6</v>
      </c>
      <c r="B61" s="7" t="s">
        <v>153</v>
      </c>
      <c r="C61" s="23"/>
      <c r="D61" s="23" t="s">
        <v>5</v>
      </c>
      <c r="E61" s="23">
        <v>2</v>
      </c>
      <c r="F61" s="26" t="s">
        <v>132</v>
      </c>
      <c r="G61" s="33" t="s">
        <v>22</v>
      </c>
      <c r="H61" s="23">
        <v>2</v>
      </c>
      <c r="I61" s="54">
        <v>0</v>
      </c>
      <c r="J61" s="39">
        <f>IF(ISNUMBER(H61),ROUND(H61*I61,2),ˇˇ)</f>
        <v>0</v>
      </c>
    </row>
    <row r="62" spans="1:10" ht="33.75">
      <c r="A62" s="11">
        <v>7</v>
      </c>
      <c r="B62" s="16" t="s">
        <v>154</v>
      </c>
      <c r="C62" s="23"/>
      <c r="D62" s="23" t="s">
        <v>5</v>
      </c>
      <c r="E62" s="23">
        <v>2</v>
      </c>
      <c r="F62" s="54">
        <v>0</v>
      </c>
      <c r="G62" s="38">
        <f>IF(ISNUMBER(E62),ROUND(E62*F62,2),ˇˇ)</f>
        <v>0</v>
      </c>
      <c r="H62" s="23">
        <v>2</v>
      </c>
      <c r="I62" s="101" t="s">
        <v>84</v>
      </c>
      <c r="J62" s="94"/>
    </row>
    <row r="63" spans="1:10" ht="33.75">
      <c r="A63" s="11">
        <v>8</v>
      </c>
      <c r="B63" s="2" t="s">
        <v>155</v>
      </c>
      <c r="C63" s="23"/>
      <c r="D63" s="23" t="s">
        <v>5</v>
      </c>
      <c r="E63" s="23">
        <v>2</v>
      </c>
      <c r="F63" s="26" t="s">
        <v>132</v>
      </c>
      <c r="G63" s="33" t="s">
        <v>22</v>
      </c>
      <c r="H63" s="23">
        <v>2</v>
      </c>
      <c r="I63" s="54">
        <v>0</v>
      </c>
      <c r="J63" s="39">
        <f>IF(ISNUMBER(H63),ROUND(H63*I63,2),ˇˇ)</f>
        <v>0</v>
      </c>
    </row>
    <row r="64" spans="1:10" ht="22.5">
      <c r="A64" s="11">
        <v>9</v>
      </c>
      <c r="B64" s="5" t="s">
        <v>85</v>
      </c>
      <c r="C64" s="34"/>
      <c r="D64" s="34" t="s">
        <v>5</v>
      </c>
      <c r="E64" s="34">
        <v>0</v>
      </c>
      <c r="F64" s="93" t="s">
        <v>86</v>
      </c>
      <c r="G64" s="98"/>
      <c r="H64" s="34">
        <v>6</v>
      </c>
      <c r="I64" s="54">
        <v>0</v>
      </c>
      <c r="J64" s="39">
        <f>IF(ISNUMBER(H64),ROUND(H64*I64,2),ˇˇ)</f>
        <v>0</v>
      </c>
    </row>
    <row r="65" spans="1:10" ht="11.25">
      <c r="A65" s="11">
        <v>10</v>
      </c>
      <c r="B65" s="5" t="s">
        <v>52</v>
      </c>
      <c r="C65" s="34"/>
      <c r="D65" s="34" t="s">
        <v>5</v>
      </c>
      <c r="E65" s="34">
        <v>2</v>
      </c>
      <c r="F65" s="54">
        <v>0</v>
      </c>
      <c r="G65" s="38">
        <f>IF(ISNUMBER(E65),ROUND(E65*F65,2),ˇˇ)</f>
        <v>0</v>
      </c>
      <c r="H65" s="34">
        <v>2</v>
      </c>
      <c r="I65" s="54">
        <v>0</v>
      </c>
      <c r="J65" s="39">
        <f>IF(ISNUMBER(H65),ROUND(H65*I65,2),ˇˇ)</f>
        <v>0</v>
      </c>
    </row>
    <row r="66" spans="1:10" ht="33.75">
      <c r="A66" s="11">
        <v>11</v>
      </c>
      <c r="B66" s="5" t="s">
        <v>113</v>
      </c>
      <c r="C66" s="34"/>
      <c r="D66" s="34" t="s">
        <v>5</v>
      </c>
      <c r="E66" s="34">
        <v>2</v>
      </c>
      <c r="F66" s="54">
        <v>0</v>
      </c>
      <c r="G66" s="38">
        <f>IF(ISNUMBER(E66),ROUND(E66*F66,2),ˇˇ)</f>
        <v>0</v>
      </c>
      <c r="H66" s="34">
        <v>2</v>
      </c>
      <c r="I66" s="54">
        <v>0</v>
      </c>
      <c r="J66" s="39">
        <f>IF(ISNUMBER(H66),ROUND(H66*I66,2),ˇˇ)</f>
        <v>0</v>
      </c>
    </row>
    <row r="67" spans="1:12" ht="45">
      <c r="A67" s="11">
        <v>12</v>
      </c>
      <c r="B67" s="72" t="s">
        <v>156</v>
      </c>
      <c r="C67" s="34"/>
      <c r="D67" s="34" t="s">
        <v>5</v>
      </c>
      <c r="E67" s="34">
        <v>0</v>
      </c>
      <c r="F67" s="26" t="s">
        <v>132</v>
      </c>
      <c r="G67" s="33" t="s">
        <v>22</v>
      </c>
      <c r="H67" s="34">
        <v>1</v>
      </c>
      <c r="I67" s="54">
        <v>0</v>
      </c>
      <c r="J67" s="39">
        <f>IF(ISNUMBER(H67),ROUND(H67*I67,2),ˇˇ)</f>
        <v>0</v>
      </c>
      <c r="L67" s="62"/>
    </row>
    <row r="68" spans="1:10" s="62" customFormat="1" ht="33.75">
      <c r="A68" s="11">
        <v>13</v>
      </c>
      <c r="B68" s="9" t="s">
        <v>89</v>
      </c>
      <c r="C68" s="34"/>
      <c r="D68" s="34" t="s">
        <v>5</v>
      </c>
      <c r="E68" s="34">
        <v>1</v>
      </c>
      <c r="F68" s="54">
        <v>0</v>
      </c>
      <c r="G68" s="38">
        <f>IF(ISNUMBER(E68),ROUND(E68*F68,2),ˇˇ)</f>
        <v>0</v>
      </c>
      <c r="H68" s="34">
        <v>1</v>
      </c>
      <c r="I68" s="93" t="s">
        <v>90</v>
      </c>
      <c r="J68" s="94"/>
    </row>
    <row r="69" spans="1:10" s="62" customFormat="1" ht="33.75">
      <c r="A69" s="11">
        <v>14</v>
      </c>
      <c r="B69" s="4" t="s">
        <v>112</v>
      </c>
      <c r="C69" s="23" t="s">
        <v>110</v>
      </c>
      <c r="D69" s="23" t="s">
        <v>5</v>
      </c>
      <c r="E69" s="23">
        <v>1</v>
      </c>
      <c r="F69" s="54">
        <v>0</v>
      </c>
      <c r="G69" s="38">
        <f>IF(ISNUMBER(E69),ROUND(E69*F69,2),ˇˇ)</f>
        <v>0</v>
      </c>
      <c r="H69" s="23">
        <v>1</v>
      </c>
      <c r="I69" s="54">
        <v>0</v>
      </c>
      <c r="J69" s="39">
        <f>IF(ISNUMBER(H69),ROUND(H69*I69,2),ˇˇ)</f>
        <v>0</v>
      </c>
    </row>
    <row r="70" spans="1:10" ht="12" customHeight="1">
      <c r="A70" s="20" t="s">
        <v>20</v>
      </c>
      <c r="B70" s="21" t="s">
        <v>14</v>
      </c>
      <c r="C70" s="37"/>
      <c r="D70" s="37"/>
      <c r="E70" s="37"/>
      <c r="F70" s="37"/>
      <c r="G70" s="53">
        <f>G71+G72+G74+G75+G76+G77+G78+G79+G80+G81+G82</f>
        <v>0</v>
      </c>
      <c r="H70" s="28"/>
      <c r="I70" s="28"/>
      <c r="J70" s="53">
        <f>J71+J72+J74+J75+J76+J77+J83+J84+J85+J86</f>
        <v>0</v>
      </c>
    </row>
    <row r="71" spans="1:10" ht="11.25">
      <c r="A71" s="11">
        <v>1</v>
      </c>
      <c r="B71" s="2" t="s">
        <v>43</v>
      </c>
      <c r="C71" s="23"/>
      <c r="D71" s="23" t="s">
        <v>15</v>
      </c>
      <c r="E71" s="23">
        <v>180</v>
      </c>
      <c r="F71" s="54">
        <v>0</v>
      </c>
      <c r="G71" s="38">
        <f>IF(ISNUMBER(E71),ROUND(E71*F71,2),ˇˇ)</f>
        <v>0</v>
      </c>
      <c r="H71" s="23">
        <v>180</v>
      </c>
      <c r="I71" s="54">
        <v>0</v>
      </c>
      <c r="J71" s="39">
        <f>IF(ISNUMBER(H71),ROUND(H71*I71,2),ˇˇ)</f>
        <v>0</v>
      </c>
    </row>
    <row r="72" spans="1:10" ht="11.25">
      <c r="A72" s="11">
        <v>2</v>
      </c>
      <c r="B72" s="2" t="s">
        <v>130</v>
      </c>
      <c r="C72" s="23"/>
      <c r="D72" s="23" t="s">
        <v>15</v>
      </c>
      <c r="E72" s="23">
        <v>160</v>
      </c>
      <c r="F72" s="54">
        <v>0</v>
      </c>
      <c r="G72" s="38">
        <f>IF(ISNUMBER(E72),ROUND(E72*F72,2),ˇˇ)</f>
        <v>0</v>
      </c>
      <c r="H72" s="23">
        <v>160</v>
      </c>
      <c r="I72" s="54">
        <v>0</v>
      </c>
      <c r="J72" s="39">
        <f>IF(ISNUMBER(H72),ROUND(H72*I72,2),ˇˇ)</f>
        <v>0</v>
      </c>
    </row>
    <row r="73" spans="1:11" ht="22.5">
      <c r="A73" s="11">
        <v>3</v>
      </c>
      <c r="B73" s="2" t="s">
        <v>125</v>
      </c>
      <c r="C73" s="23"/>
      <c r="D73" s="23" t="s">
        <v>15</v>
      </c>
      <c r="E73" s="23">
        <v>200</v>
      </c>
      <c r="F73" s="26" t="s">
        <v>132</v>
      </c>
      <c r="G73" s="33" t="s">
        <v>22</v>
      </c>
      <c r="H73" s="23">
        <v>200</v>
      </c>
      <c r="I73" s="26" t="s">
        <v>133</v>
      </c>
      <c r="J73" s="40" t="s">
        <v>22</v>
      </c>
      <c r="K73" s="73"/>
    </row>
    <row r="74" spans="1:10" ht="22.5">
      <c r="A74" s="11">
        <v>4</v>
      </c>
      <c r="B74" s="2" t="s">
        <v>76</v>
      </c>
      <c r="C74" s="23"/>
      <c r="D74" s="23" t="s">
        <v>15</v>
      </c>
      <c r="E74" s="23">
        <v>55</v>
      </c>
      <c r="F74" s="54">
        <v>0</v>
      </c>
      <c r="G74" s="38">
        <f>IF(ISNUMBER(E74),ROUND(E74*F74,2),ˇˇ)</f>
        <v>0</v>
      </c>
      <c r="H74" s="23">
        <v>55</v>
      </c>
      <c r="I74" s="54">
        <v>0</v>
      </c>
      <c r="J74" s="39">
        <f>IF(ISNUMBER(H74),ROUND(H74*I74,2),ˇˇ)</f>
        <v>0</v>
      </c>
    </row>
    <row r="75" spans="1:10" ht="22.5">
      <c r="A75" s="11">
        <v>5</v>
      </c>
      <c r="B75" s="2" t="s">
        <v>91</v>
      </c>
      <c r="C75" s="23"/>
      <c r="D75" s="23" t="s">
        <v>15</v>
      </c>
      <c r="E75" s="23">
        <v>55</v>
      </c>
      <c r="F75" s="54">
        <v>0</v>
      </c>
      <c r="G75" s="38">
        <f>IF(ISNUMBER(E75),ROUND(E75*F75,2),ˇˇ)</f>
        <v>0</v>
      </c>
      <c r="H75" s="23">
        <v>55</v>
      </c>
      <c r="I75" s="54">
        <v>0</v>
      </c>
      <c r="J75" s="39">
        <f>IF(ISNUMBER(H75),ROUND(H75*I75,2),ˇˇ)</f>
        <v>0</v>
      </c>
    </row>
    <row r="76" spans="1:10" ht="33.75">
      <c r="A76" s="11">
        <v>6</v>
      </c>
      <c r="B76" s="2" t="s">
        <v>124</v>
      </c>
      <c r="C76" s="23"/>
      <c r="D76" s="23" t="s">
        <v>15</v>
      </c>
      <c r="E76" s="23">
        <v>55</v>
      </c>
      <c r="F76" s="54">
        <v>0</v>
      </c>
      <c r="G76" s="38">
        <f>IF(ISNUMBER(E76),ROUND(E76*F76,2),ˇˇ)</f>
        <v>0</v>
      </c>
      <c r="H76" s="23">
        <v>55</v>
      </c>
      <c r="I76" s="54">
        <v>0</v>
      </c>
      <c r="J76" s="39">
        <f>IF(ISNUMBER(H76),ROUND(H76*I76,2),ˇˇ)</f>
        <v>0</v>
      </c>
    </row>
    <row r="77" spans="1:10" ht="22.5">
      <c r="A77" s="11">
        <v>7</v>
      </c>
      <c r="B77" s="2" t="s">
        <v>129</v>
      </c>
      <c r="C77" s="23"/>
      <c r="D77" s="23" t="s">
        <v>15</v>
      </c>
      <c r="E77" s="23">
        <v>3670</v>
      </c>
      <c r="F77" s="54">
        <v>0</v>
      </c>
      <c r="G77" s="38">
        <f>IF(ISNUMBER(E77),ROUND(E77*F77,2),ˇˇ)</f>
        <v>0</v>
      </c>
      <c r="H77" s="23">
        <v>3670</v>
      </c>
      <c r="I77" s="54">
        <v>0</v>
      </c>
      <c r="J77" s="39">
        <f>IF(ISNUMBER(H77),ROUND(H77*I77,2),ˇˇ)</f>
        <v>0</v>
      </c>
    </row>
    <row r="78" spans="1:10" s="62" customFormat="1" ht="22.5">
      <c r="A78" s="11">
        <v>8</v>
      </c>
      <c r="B78" s="5" t="s">
        <v>41</v>
      </c>
      <c r="C78" s="34"/>
      <c r="D78" s="34" t="s">
        <v>15</v>
      </c>
      <c r="E78" s="34">
        <v>10</v>
      </c>
      <c r="F78" s="54">
        <v>0</v>
      </c>
      <c r="G78" s="38">
        <f>IF(ISNUMBER(E78),ROUND(E78*F78,2),ˇˇ)</f>
        <v>0</v>
      </c>
      <c r="H78" s="34">
        <v>10</v>
      </c>
      <c r="I78" s="93" t="s">
        <v>93</v>
      </c>
      <c r="J78" s="94"/>
    </row>
    <row r="79" spans="1:10" ht="22.5">
      <c r="A79" s="11">
        <v>9</v>
      </c>
      <c r="B79" s="5" t="s">
        <v>42</v>
      </c>
      <c r="C79" s="34"/>
      <c r="D79" s="34" t="s">
        <v>15</v>
      </c>
      <c r="E79" s="34">
        <v>10</v>
      </c>
      <c r="F79" s="54">
        <v>0</v>
      </c>
      <c r="G79" s="38">
        <f>IF(ISNUMBER(E79),ROUND(E79*F79,2),ˇˇ)</f>
        <v>0</v>
      </c>
      <c r="H79" s="34">
        <v>10</v>
      </c>
      <c r="I79" s="93" t="s">
        <v>93</v>
      </c>
      <c r="J79" s="94"/>
    </row>
    <row r="80" spans="1:10" ht="22.5">
      <c r="A80" s="11">
        <v>10</v>
      </c>
      <c r="B80" s="5" t="s">
        <v>118</v>
      </c>
      <c r="C80" s="34"/>
      <c r="D80" s="34" t="s">
        <v>15</v>
      </c>
      <c r="E80" s="34">
        <v>70</v>
      </c>
      <c r="F80" s="54">
        <v>0</v>
      </c>
      <c r="G80" s="38">
        <f>IF(ISNUMBER(E80),ROUND(E80*F80,2),ˇˇ)</f>
        <v>0</v>
      </c>
      <c r="H80" s="34">
        <v>70</v>
      </c>
      <c r="I80" s="93" t="s">
        <v>93</v>
      </c>
      <c r="J80" s="94"/>
    </row>
    <row r="81" spans="1:10" ht="22.5">
      <c r="A81" s="11">
        <v>11</v>
      </c>
      <c r="B81" s="5" t="s">
        <v>123</v>
      </c>
      <c r="C81" s="34"/>
      <c r="D81" s="34" t="s">
        <v>15</v>
      </c>
      <c r="E81" s="34">
        <v>15</v>
      </c>
      <c r="F81" s="54">
        <v>0</v>
      </c>
      <c r="G81" s="38">
        <f>IF(ISNUMBER(E81),ROUND(E81*F81,2),ˇˇ)</f>
        <v>0</v>
      </c>
      <c r="H81" s="34">
        <v>15</v>
      </c>
      <c r="I81" s="93" t="s">
        <v>93</v>
      </c>
      <c r="J81" s="94"/>
    </row>
    <row r="82" spans="1:10" ht="22.5">
      <c r="A82" s="11">
        <v>12</v>
      </c>
      <c r="B82" s="5" t="s">
        <v>117</v>
      </c>
      <c r="C82" s="34"/>
      <c r="D82" s="34" t="s">
        <v>15</v>
      </c>
      <c r="E82" s="34">
        <v>70</v>
      </c>
      <c r="F82" s="54">
        <v>0</v>
      </c>
      <c r="G82" s="38">
        <f>IF(ISNUMBER(E82),ROUND(E82*F82,2),ˇˇ)</f>
        <v>0</v>
      </c>
      <c r="H82" s="34">
        <v>70</v>
      </c>
      <c r="I82" s="93" t="s">
        <v>93</v>
      </c>
      <c r="J82" s="94"/>
    </row>
    <row r="83" spans="1:10" ht="22.5">
      <c r="A83" s="11">
        <v>13</v>
      </c>
      <c r="B83" s="5" t="s">
        <v>29</v>
      </c>
      <c r="C83" s="34"/>
      <c r="D83" s="34" t="s">
        <v>7</v>
      </c>
      <c r="E83" s="34">
        <v>10</v>
      </c>
      <c r="F83" s="93" t="s">
        <v>87</v>
      </c>
      <c r="G83" s="98"/>
      <c r="H83" s="30">
        <v>10</v>
      </c>
      <c r="I83" s="54">
        <v>0</v>
      </c>
      <c r="J83" s="39">
        <f>IF(ISNUMBER(H83),ROUND(H83*I83,2),ˇˇ)</f>
        <v>0</v>
      </c>
    </row>
    <row r="84" spans="1:10" ht="11.25">
      <c r="A84" s="11">
        <v>14</v>
      </c>
      <c r="B84" s="5" t="s">
        <v>16</v>
      </c>
      <c r="C84" s="34" t="s">
        <v>17</v>
      </c>
      <c r="D84" s="34" t="s">
        <v>7</v>
      </c>
      <c r="E84" s="34">
        <v>0</v>
      </c>
      <c r="F84" s="33" t="s">
        <v>22</v>
      </c>
      <c r="G84" s="33" t="s">
        <v>22</v>
      </c>
      <c r="H84" s="34">
        <v>150</v>
      </c>
      <c r="I84" s="54">
        <v>0</v>
      </c>
      <c r="J84" s="39">
        <f>IF(ISNUMBER(H84),ROUND(H84*I84,2),ˇˇ)</f>
        <v>0</v>
      </c>
    </row>
    <row r="85" spans="1:10" ht="11.25">
      <c r="A85" s="11">
        <v>15</v>
      </c>
      <c r="B85" s="5" t="s">
        <v>25</v>
      </c>
      <c r="C85" s="34"/>
      <c r="D85" s="34" t="s">
        <v>7</v>
      </c>
      <c r="E85" s="34">
        <v>0</v>
      </c>
      <c r="F85" s="33" t="s">
        <v>22</v>
      </c>
      <c r="G85" s="33" t="s">
        <v>22</v>
      </c>
      <c r="H85" s="34">
        <v>64</v>
      </c>
      <c r="I85" s="54">
        <v>0</v>
      </c>
      <c r="J85" s="39">
        <f>IF(ISNUMBER(H85),ROUND(H85*I85,2),ˇˇ)</f>
        <v>0</v>
      </c>
    </row>
    <row r="86" spans="1:10" ht="45">
      <c r="A86" s="11">
        <v>16</v>
      </c>
      <c r="B86" s="74" t="s">
        <v>88</v>
      </c>
      <c r="C86" s="34"/>
      <c r="D86" s="34" t="s">
        <v>5</v>
      </c>
      <c r="E86" s="34">
        <v>0</v>
      </c>
      <c r="F86" s="33" t="s">
        <v>22</v>
      </c>
      <c r="G86" s="33" t="s">
        <v>22</v>
      </c>
      <c r="H86" s="34">
        <v>1</v>
      </c>
      <c r="I86" s="54">
        <v>0</v>
      </c>
      <c r="J86" s="39">
        <f>IF(ISNUMBER(H86),ROUND(H86*I86,2),ˇˇ)</f>
        <v>0</v>
      </c>
    </row>
    <row r="87" spans="1:10" ht="12" customHeight="1">
      <c r="A87" s="20" t="s">
        <v>28</v>
      </c>
      <c r="B87" s="21" t="s">
        <v>37</v>
      </c>
      <c r="C87" s="37"/>
      <c r="D87" s="37"/>
      <c r="E87" s="37"/>
      <c r="F87" s="37"/>
      <c r="G87" s="53">
        <f>G89+G91+G92+G94+G95+G97+G99+G103+G105</f>
        <v>0</v>
      </c>
      <c r="H87" s="28"/>
      <c r="I87" s="28"/>
      <c r="J87" s="53">
        <f>SUM(J88:J107)</f>
        <v>0</v>
      </c>
    </row>
    <row r="88" spans="1:10" ht="22.5">
      <c r="A88" s="14">
        <v>1</v>
      </c>
      <c r="B88" s="5" t="s">
        <v>70</v>
      </c>
      <c r="C88" s="34"/>
      <c r="D88" s="34" t="s">
        <v>19</v>
      </c>
      <c r="E88" s="34">
        <v>0</v>
      </c>
      <c r="F88" s="33" t="s">
        <v>22</v>
      </c>
      <c r="G88" s="33" t="s">
        <v>22</v>
      </c>
      <c r="H88" s="34">
        <v>20</v>
      </c>
      <c r="I88" s="54">
        <v>0</v>
      </c>
      <c r="J88" s="39">
        <f>IF(ISNUMBER(H88),ROUND(H88*I88,2),ˇˇ)</f>
        <v>0</v>
      </c>
    </row>
    <row r="89" spans="1:10" ht="22.5">
      <c r="A89" s="14">
        <v>2</v>
      </c>
      <c r="B89" s="5" t="s">
        <v>71</v>
      </c>
      <c r="C89" s="34"/>
      <c r="D89" s="34" t="s">
        <v>19</v>
      </c>
      <c r="E89" s="34">
        <v>3</v>
      </c>
      <c r="F89" s="54">
        <v>0</v>
      </c>
      <c r="G89" s="38">
        <f>IF(ISNUMBER(E89),ROUND(E89*F89,2),ˇˇ)</f>
        <v>0</v>
      </c>
      <c r="H89" s="34">
        <v>3</v>
      </c>
      <c r="I89" s="54">
        <v>0</v>
      </c>
      <c r="J89" s="39">
        <f>IF(ISNUMBER(H89),ROUND(H89*I89,2),ˇˇ)</f>
        <v>0</v>
      </c>
    </row>
    <row r="90" spans="1:10" ht="22.5">
      <c r="A90" s="14">
        <v>3</v>
      </c>
      <c r="B90" s="5" t="s">
        <v>72</v>
      </c>
      <c r="C90" s="34"/>
      <c r="D90" s="34" t="s">
        <v>69</v>
      </c>
      <c r="E90" s="34">
        <v>0</v>
      </c>
      <c r="F90" s="33" t="s">
        <v>22</v>
      </c>
      <c r="G90" s="33" t="s">
        <v>22</v>
      </c>
      <c r="H90" s="34">
        <v>18</v>
      </c>
      <c r="I90" s="54">
        <v>0</v>
      </c>
      <c r="J90" s="39">
        <f>IF(ISNUMBER(H90),ROUND(H90*I90,2),ˇˇ)</f>
        <v>0</v>
      </c>
    </row>
    <row r="91" spans="1:10" ht="22.5">
      <c r="A91" s="14">
        <v>4</v>
      </c>
      <c r="B91" s="5" t="s">
        <v>73</v>
      </c>
      <c r="C91" s="34"/>
      <c r="D91" s="34" t="s">
        <v>15</v>
      </c>
      <c r="E91" s="34">
        <v>60</v>
      </c>
      <c r="F91" s="54">
        <v>0</v>
      </c>
      <c r="G91" s="38">
        <f>IF(ISNUMBER(E91),ROUND(E91*F91,2),ˇˇ)</f>
        <v>0</v>
      </c>
      <c r="H91" s="34">
        <v>60</v>
      </c>
      <c r="I91" s="54">
        <v>0</v>
      </c>
      <c r="J91" s="39">
        <f>IF(ISNUMBER(H91),ROUND(H91*I91,2),ˇˇ)</f>
        <v>0</v>
      </c>
    </row>
    <row r="92" spans="1:10" ht="22.5">
      <c r="A92" s="14">
        <v>5</v>
      </c>
      <c r="B92" s="2" t="s">
        <v>92</v>
      </c>
      <c r="C92" s="23"/>
      <c r="D92" s="23" t="s">
        <v>15</v>
      </c>
      <c r="E92" s="24">
        <v>8</v>
      </c>
      <c r="F92" s="54">
        <v>0</v>
      </c>
      <c r="G92" s="38">
        <f>IF(ISNUMBER(E92),ROUND(E92*F92,2),ˇˇ)</f>
        <v>0</v>
      </c>
      <c r="H92" s="23">
        <v>8</v>
      </c>
      <c r="I92" s="54">
        <v>0</v>
      </c>
      <c r="J92" s="39">
        <f>IF(ISNUMBER(H92),ROUND(H92*I92,2),ˇˇ)</f>
        <v>0</v>
      </c>
    </row>
    <row r="93" spans="1:10" ht="22.5">
      <c r="A93" s="14">
        <v>6</v>
      </c>
      <c r="B93" s="2" t="s">
        <v>77</v>
      </c>
      <c r="C93" s="23"/>
      <c r="D93" s="23" t="s">
        <v>5</v>
      </c>
      <c r="E93" s="24">
        <v>0</v>
      </c>
      <c r="F93" s="33" t="s">
        <v>22</v>
      </c>
      <c r="G93" s="33" t="s">
        <v>22</v>
      </c>
      <c r="H93" s="23">
        <v>2</v>
      </c>
      <c r="I93" s="54">
        <v>0</v>
      </c>
      <c r="J93" s="39">
        <f>IF(ISNUMBER(H93),ROUND(H93*I93,2),ˇˇ)</f>
        <v>0</v>
      </c>
    </row>
    <row r="94" spans="1:10" ht="33.75">
      <c r="A94" s="14">
        <v>7</v>
      </c>
      <c r="B94" s="8" t="s">
        <v>78</v>
      </c>
      <c r="C94" s="23"/>
      <c r="D94" s="23" t="s">
        <v>5</v>
      </c>
      <c r="E94" s="24">
        <v>1</v>
      </c>
      <c r="F94" s="54">
        <v>0</v>
      </c>
      <c r="G94" s="38">
        <f>IF(ISNUMBER(E94),ROUND(E94*F94,2),ˇˇ)</f>
        <v>0</v>
      </c>
      <c r="H94" s="23">
        <v>1</v>
      </c>
      <c r="I94" s="54">
        <v>0</v>
      </c>
      <c r="J94" s="39">
        <f>IF(ISNUMBER(H94),ROUND(H94*I94,2),ˇˇ)</f>
        <v>0</v>
      </c>
    </row>
    <row r="95" spans="1:10" ht="22.5">
      <c r="A95" s="14">
        <v>8</v>
      </c>
      <c r="B95" s="4" t="s">
        <v>109</v>
      </c>
      <c r="C95" s="23"/>
      <c r="D95" s="23" t="s">
        <v>5</v>
      </c>
      <c r="E95" s="24">
        <v>3</v>
      </c>
      <c r="F95" s="54">
        <v>0</v>
      </c>
      <c r="G95" s="38">
        <f>IF(ISNUMBER(E95),ROUND(E95*F95,2),ˇˇ)</f>
        <v>0</v>
      </c>
      <c r="H95" s="23">
        <v>3</v>
      </c>
      <c r="I95" s="54">
        <v>0</v>
      </c>
      <c r="J95" s="39">
        <f>IF(ISNUMBER(H95),ROUND(H95*I95,2),ˇˇ)</f>
        <v>0</v>
      </c>
    </row>
    <row r="96" spans="1:10" ht="22.5">
      <c r="A96" s="14">
        <v>9</v>
      </c>
      <c r="B96" s="17" t="s">
        <v>105</v>
      </c>
      <c r="C96" s="75"/>
      <c r="D96" s="23" t="s">
        <v>15</v>
      </c>
      <c r="E96" s="24">
        <v>10</v>
      </c>
      <c r="F96" s="100" t="s">
        <v>96</v>
      </c>
      <c r="G96" s="98"/>
      <c r="H96" s="23">
        <v>10</v>
      </c>
      <c r="I96" s="54">
        <v>0</v>
      </c>
      <c r="J96" s="39">
        <f>IF(ISNUMBER(H96),ROUND(H96*I96,2),ˇˇ)</f>
        <v>0</v>
      </c>
    </row>
    <row r="97" spans="1:10" ht="11.25">
      <c r="A97" s="14">
        <v>10</v>
      </c>
      <c r="B97" s="17" t="s">
        <v>62</v>
      </c>
      <c r="C97" s="75"/>
      <c r="D97" s="23" t="s">
        <v>5</v>
      </c>
      <c r="E97" s="24">
        <v>1</v>
      </c>
      <c r="F97" s="54">
        <v>0</v>
      </c>
      <c r="G97" s="38">
        <f>IF(ISNUMBER(E97),ROUND(E97*F97,2),ˇˇ)</f>
        <v>0</v>
      </c>
      <c r="H97" s="23">
        <v>1</v>
      </c>
      <c r="I97" s="54">
        <v>0</v>
      </c>
      <c r="J97" s="39">
        <f>IF(ISNUMBER(H97),ROUND(H97*I97,2),ˇˇ)</f>
        <v>0</v>
      </c>
    </row>
    <row r="98" spans="1:10" ht="22.5">
      <c r="A98" s="14">
        <v>11</v>
      </c>
      <c r="B98" s="17" t="s">
        <v>68</v>
      </c>
      <c r="C98" s="75"/>
      <c r="D98" s="23" t="s">
        <v>5</v>
      </c>
      <c r="E98" s="24">
        <v>0</v>
      </c>
      <c r="F98" s="33" t="s">
        <v>22</v>
      </c>
      <c r="G98" s="33" t="s">
        <v>22</v>
      </c>
      <c r="H98" s="23">
        <v>1</v>
      </c>
      <c r="I98" s="54">
        <v>0</v>
      </c>
      <c r="J98" s="39">
        <f>IF(ISNUMBER(H98),ROUND(H98*I98,2),ˇˇ)</f>
        <v>0</v>
      </c>
    </row>
    <row r="99" spans="1:10" ht="22.5">
      <c r="A99" s="14">
        <v>12</v>
      </c>
      <c r="B99" s="17" t="s">
        <v>67</v>
      </c>
      <c r="C99" s="75"/>
      <c r="D99" s="23" t="s">
        <v>5</v>
      </c>
      <c r="E99" s="24">
        <v>1</v>
      </c>
      <c r="F99" s="54">
        <v>0</v>
      </c>
      <c r="G99" s="38">
        <f>IF(ISNUMBER(E99),ROUND(E99*F99,2),ˇˇ)</f>
        <v>0</v>
      </c>
      <c r="H99" s="23">
        <v>1</v>
      </c>
      <c r="I99" s="54">
        <v>0</v>
      </c>
      <c r="J99" s="39">
        <f>IF(ISNUMBER(H99),ROUND(H99*I99,2),ˇˇ)</f>
        <v>0</v>
      </c>
    </row>
    <row r="100" spans="1:10" ht="22.5">
      <c r="A100" s="14">
        <v>13</v>
      </c>
      <c r="B100" s="17" t="s">
        <v>63</v>
      </c>
      <c r="C100" s="75"/>
      <c r="D100" s="23" t="s">
        <v>5</v>
      </c>
      <c r="E100" s="24">
        <v>0</v>
      </c>
      <c r="F100" s="33" t="s">
        <v>22</v>
      </c>
      <c r="G100" s="33" t="s">
        <v>22</v>
      </c>
      <c r="H100" s="23">
        <v>1</v>
      </c>
      <c r="I100" s="54">
        <v>0</v>
      </c>
      <c r="J100" s="39">
        <f>IF(ISNUMBER(H100),ROUND(H100*I100,2),ˇˇ)</f>
        <v>0</v>
      </c>
    </row>
    <row r="101" spans="1:10" ht="22.5">
      <c r="A101" s="14">
        <v>14</v>
      </c>
      <c r="B101" s="17" t="s">
        <v>64</v>
      </c>
      <c r="C101" s="75"/>
      <c r="D101" s="23" t="s">
        <v>15</v>
      </c>
      <c r="E101" s="24">
        <v>0</v>
      </c>
      <c r="F101" s="33" t="s">
        <v>22</v>
      </c>
      <c r="G101" s="33" t="s">
        <v>22</v>
      </c>
      <c r="H101" s="23">
        <v>1350</v>
      </c>
      <c r="I101" s="54">
        <v>0</v>
      </c>
      <c r="J101" s="39">
        <f>IF(ISNUMBER(H101),ROUND(H101*I101,2),ˇˇ)</f>
        <v>0</v>
      </c>
    </row>
    <row r="102" spans="1:10" ht="22.5">
      <c r="A102" s="14">
        <v>15</v>
      </c>
      <c r="B102" s="17" t="s">
        <v>79</v>
      </c>
      <c r="C102" s="75"/>
      <c r="D102" s="23" t="s">
        <v>15</v>
      </c>
      <c r="E102" s="24">
        <v>0</v>
      </c>
      <c r="F102" s="33" t="s">
        <v>22</v>
      </c>
      <c r="G102" s="33" t="s">
        <v>22</v>
      </c>
      <c r="H102" s="23">
        <v>3600</v>
      </c>
      <c r="I102" s="54">
        <v>0</v>
      </c>
      <c r="J102" s="39">
        <f>IF(ISNUMBER(H102),ROUND(H102*I102,2),ˇˇ)</f>
        <v>0</v>
      </c>
    </row>
    <row r="103" spans="1:10" ht="22.5">
      <c r="A103" s="14">
        <v>16</v>
      </c>
      <c r="B103" s="2" t="s">
        <v>80</v>
      </c>
      <c r="C103" s="23"/>
      <c r="D103" s="23" t="s">
        <v>15</v>
      </c>
      <c r="E103" s="23">
        <v>50</v>
      </c>
      <c r="F103" s="54">
        <v>0</v>
      </c>
      <c r="G103" s="38">
        <f>IF(ISNUMBER(E103),ROUND(E103*F103,2),ˇˇ)</f>
        <v>0</v>
      </c>
      <c r="H103" s="23">
        <v>50</v>
      </c>
      <c r="I103" s="54">
        <v>0</v>
      </c>
      <c r="J103" s="39">
        <f>IF(ISNUMBER(H103),ROUND(H103*I103,2),ˇˇ)</f>
        <v>0</v>
      </c>
    </row>
    <row r="104" spans="1:10" ht="33.75">
      <c r="A104" s="14">
        <v>17</v>
      </c>
      <c r="B104" s="4" t="s">
        <v>106</v>
      </c>
      <c r="C104" s="23"/>
      <c r="D104" s="23" t="s">
        <v>5</v>
      </c>
      <c r="E104" s="24">
        <v>1</v>
      </c>
      <c r="F104" s="101" t="s">
        <v>87</v>
      </c>
      <c r="G104" s="98"/>
      <c r="H104" s="23">
        <v>1</v>
      </c>
      <c r="I104" s="54">
        <v>0</v>
      </c>
      <c r="J104" s="39">
        <f>IF(ISNUMBER(H104),ROUND(H104*I104,2),ˇˇ)</f>
        <v>0</v>
      </c>
    </row>
    <row r="105" spans="1:10" ht="22.5">
      <c r="A105" s="14">
        <v>18</v>
      </c>
      <c r="B105" s="16" t="s">
        <v>81</v>
      </c>
      <c r="C105" s="23"/>
      <c r="D105" s="23" t="s">
        <v>15</v>
      </c>
      <c r="E105" s="23">
        <v>10</v>
      </c>
      <c r="F105" s="54">
        <v>0</v>
      </c>
      <c r="G105" s="38">
        <f>IF(ISNUMBER(E105),ROUND(E105*F105,2),ˇˇ)</f>
        <v>0</v>
      </c>
      <c r="H105" s="23">
        <v>10</v>
      </c>
      <c r="I105" s="54">
        <v>0</v>
      </c>
      <c r="J105" s="39">
        <f>IF(ISNUMBER(H105),ROUND(H105*I105,2),ˇˇ)</f>
        <v>0</v>
      </c>
    </row>
    <row r="106" spans="1:10" ht="22.5">
      <c r="A106" s="14">
        <v>19</v>
      </c>
      <c r="B106" s="4" t="s">
        <v>94</v>
      </c>
      <c r="C106" s="23"/>
      <c r="D106" s="23" t="s">
        <v>15</v>
      </c>
      <c r="E106" s="23">
        <v>67</v>
      </c>
      <c r="F106" s="101" t="s">
        <v>87</v>
      </c>
      <c r="G106" s="98"/>
      <c r="H106" s="23">
        <v>67</v>
      </c>
      <c r="I106" s="54">
        <v>0</v>
      </c>
      <c r="J106" s="39">
        <f>IF(ISNUMBER(H106),ROUND(H106*I106,2),ˇˇ)</f>
        <v>0</v>
      </c>
    </row>
    <row r="107" spans="1:10" ht="11.25">
      <c r="A107" s="14">
        <v>20</v>
      </c>
      <c r="B107" s="4" t="s">
        <v>95</v>
      </c>
      <c r="C107" s="23"/>
      <c r="D107" s="23" t="s">
        <v>15</v>
      </c>
      <c r="E107" s="23">
        <v>25</v>
      </c>
      <c r="F107" s="101" t="s">
        <v>87</v>
      </c>
      <c r="G107" s="102">
        <f>E107*F107</f>
        <v>0</v>
      </c>
      <c r="H107" s="23">
        <v>25</v>
      </c>
      <c r="I107" s="54">
        <v>0</v>
      </c>
      <c r="J107" s="39">
        <f>IF(ISNUMBER(H107),ROUND(H107*I107,2),ˇˇ)</f>
        <v>0</v>
      </c>
    </row>
    <row r="108" spans="1:127" ht="12" customHeight="1">
      <c r="A108" s="20" t="s">
        <v>48</v>
      </c>
      <c r="B108" s="21" t="s">
        <v>21</v>
      </c>
      <c r="C108" s="37"/>
      <c r="D108" s="99" t="s">
        <v>33</v>
      </c>
      <c r="E108" s="98"/>
      <c r="F108" s="103" t="s">
        <v>163</v>
      </c>
      <c r="G108" s="98"/>
      <c r="H108" s="99" t="s">
        <v>3</v>
      </c>
      <c r="I108" s="98"/>
      <c r="J108" s="29" t="s">
        <v>38</v>
      </c>
      <c r="DT108" s="1"/>
      <c r="DU108" s="1"/>
      <c r="DV108" s="1"/>
      <c r="DW108" s="1"/>
    </row>
    <row r="109" spans="1:127" ht="39.75" customHeight="1">
      <c r="A109" s="13">
        <v>1</v>
      </c>
      <c r="B109" s="2" t="s">
        <v>135</v>
      </c>
      <c r="C109" s="34"/>
      <c r="D109" s="97" t="s">
        <v>5</v>
      </c>
      <c r="E109" s="98"/>
      <c r="F109" s="97">
        <v>1</v>
      </c>
      <c r="G109" s="98" t="s">
        <v>22</v>
      </c>
      <c r="H109" s="89">
        <v>0</v>
      </c>
      <c r="I109" s="90"/>
      <c r="J109" s="39">
        <f>IF(ISNUMBER(F109),ROUND(F109*H109,2),ˇˇ)</f>
        <v>0</v>
      </c>
      <c r="DT109" s="1"/>
      <c r="DU109" s="1"/>
      <c r="DV109" s="1"/>
      <c r="DW109" s="1"/>
    </row>
    <row r="110" spans="1:127" ht="108.75" customHeight="1">
      <c r="A110" s="13">
        <v>2</v>
      </c>
      <c r="B110" s="2" t="s">
        <v>161</v>
      </c>
      <c r="C110" s="34"/>
      <c r="D110" s="97" t="s">
        <v>5</v>
      </c>
      <c r="E110" s="98"/>
      <c r="F110" s="97">
        <v>1</v>
      </c>
      <c r="G110" s="98"/>
      <c r="H110" s="89">
        <v>0</v>
      </c>
      <c r="I110" s="90"/>
      <c r="J110" s="39">
        <f>IF(ISNUMBER(F110),ROUND(F110*H110,2),ˇˇ)</f>
        <v>0</v>
      </c>
      <c r="DT110" s="1"/>
      <c r="DU110" s="1"/>
      <c r="DV110" s="1"/>
      <c r="DW110" s="1"/>
    </row>
    <row r="111" spans="1:127" ht="12.75" customHeight="1">
      <c r="A111" s="13">
        <v>3</v>
      </c>
      <c r="B111" s="2" t="s">
        <v>75</v>
      </c>
      <c r="C111" s="34"/>
      <c r="D111" s="97" t="s">
        <v>5</v>
      </c>
      <c r="E111" s="98"/>
      <c r="F111" s="97">
        <v>1</v>
      </c>
      <c r="G111" s="98"/>
      <c r="H111" s="89">
        <v>0</v>
      </c>
      <c r="I111" s="90"/>
      <c r="J111" s="39">
        <f>IF(ISNUMBER(F111),ROUND(F111*H111,2),ˇˇ)</f>
        <v>0</v>
      </c>
      <c r="DT111" s="1"/>
      <c r="DU111" s="1"/>
      <c r="DV111" s="1"/>
      <c r="DW111" s="1"/>
    </row>
    <row r="112" spans="1:127" ht="13.5">
      <c r="A112" s="13">
        <v>4</v>
      </c>
      <c r="B112" s="5" t="s">
        <v>74</v>
      </c>
      <c r="C112" s="34"/>
      <c r="D112" s="97" t="s">
        <v>162</v>
      </c>
      <c r="E112" s="98"/>
      <c r="F112" s="97">
        <v>50</v>
      </c>
      <c r="G112" s="98">
        <v>4337</v>
      </c>
      <c r="H112" s="89">
        <v>0</v>
      </c>
      <c r="I112" s="90"/>
      <c r="J112" s="39">
        <f>IF(ISNUMBER(F112),ROUND(F112*H112,2),ˇˇ)</f>
        <v>0</v>
      </c>
      <c r="DT112" s="1"/>
      <c r="DU112" s="1"/>
      <c r="DV112" s="1"/>
      <c r="DW112" s="1"/>
    </row>
    <row r="113" spans="1:127" ht="26.25" customHeight="1">
      <c r="A113" s="13">
        <v>5</v>
      </c>
      <c r="B113" s="5" t="s">
        <v>159</v>
      </c>
      <c r="C113" s="34"/>
      <c r="D113" s="97" t="s">
        <v>5</v>
      </c>
      <c r="E113" s="98"/>
      <c r="F113" s="97">
        <v>1</v>
      </c>
      <c r="G113" s="98">
        <v>4500</v>
      </c>
      <c r="H113" s="89">
        <v>0</v>
      </c>
      <c r="I113" s="90"/>
      <c r="J113" s="39">
        <f>IF(ISNUMBER(F113),ROUND(F113*H113,2),ˇˇ)</f>
        <v>0</v>
      </c>
      <c r="DT113" s="1"/>
      <c r="DU113" s="1"/>
      <c r="DV113" s="1"/>
      <c r="DW113" s="1"/>
    </row>
    <row r="114" spans="1:127" ht="81.75" customHeight="1" thickBot="1">
      <c r="A114" s="41">
        <v>6</v>
      </c>
      <c r="B114" s="42" t="s">
        <v>160</v>
      </c>
      <c r="C114" s="43"/>
      <c r="D114" s="95" t="s">
        <v>5</v>
      </c>
      <c r="E114" s="96"/>
      <c r="F114" s="95">
        <v>1</v>
      </c>
      <c r="G114" s="96">
        <v>4785</v>
      </c>
      <c r="H114" s="91">
        <v>0</v>
      </c>
      <c r="I114" s="92"/>
      <c r="J114" s="39">
        <f>IF(ISNUMBER(F114),ROUND(F114*H114,2),ˇˇ)</f>
        <v>0</v>
      </c>
      <c r="DT114" s="1"/>
      <c r="DU114" s="1"/>
      <c r="DV114" s="1"/>
      <c r="DW114" s="1"/>
    </row>
    <row r="115" spans="1:10" ht="39.75" customHeight="1">
      <c r="A115" s="112" t="s">
        <v>157</v>
      </c>
      <c r="B115" s="113"/>
      <c r="C115" s="113"/>
      <c r="D115" s="113"/>
      <c r="E115" s="113"/>
      <c r="F115" s="113"/>
      <c r="G115" s="113"/>
      <c r="H115" s="113"/>
      <c r="I115" s="113"/>
      <c r="J115" s="113"/>
    </row>
    <row r="116" ht="15.75" customHeight="1"/>
    <row r="117" ht="15.75" customHeight="1"/>
    <row r="118" ht="16.5" customHeight="1"/>
    <row r="119" ht="15" customHeight="1"/>
    <row r="120" ht="15" customHeight="1"/>
    <row r="121" ht="12" customHeight="1"/>
    <row r="122" ht="13.5" customHeight="1"/>
    <row r="123" ht="15.75" customHeight="1"/>
    <row r="124" ht="14.25" customHeight="1"/>
    <row r="125" ht="12" customHeight="1"/>
    <row r="126" ht="12" customHeight="1"/>
    <row r="127" ht="13.5" customHeight="1"/>
    <row r="128" ht="14.25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4.25" customHeight="1"/>
    <row r="142" ht="12" customHeight="1"/>
    <row r="143" ht="16.5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spans="1:10" s="77" customFormat="1" ht="12" customHeight="1">
      <c r="A153" s="62"/>
      <c r="B153" s="76"/>
      <c r="C153" s="56"/>
      <c r="D153" s="56"/>
      <c r="E153" s="56"/>
      <c r="F153" s="56"/>
      <c r="G153" s="56"/>
      <c r="H153" s="56"/>
      <c r="I153" s="56"/>
      <c r="J153" s="56"/>
    </row>
  </sheetData>
  <sheetProtection password="BD26" sheet="1" selectLockedCells="1"/>
  <mergeCells count="44">
    <mergeCell ref="A2:J2"/>
    <mergeCell ref="A3:A4"/>
    <mergeCell ref="D3:D4"/>
    <mergeCell ref="E3:E4"/>
    <mergeCell ref="A1:J1"/>
    <mergeCell ref="A115:J115"/>
    <mergeCell ref="F3:G3"/>
    <mergeCell ref="B3:B4"/>
    <mergeCell ref="H3:H4"/>
    <mergeCell ref="I3:J3"/>
    <mergeCell ref="I62:J62"/>
    <mergeCell ref="F64:G64"/>
    <mergeCell ref="F83:G83"/>
    <mergeCell ref="I78:J78"/>
    <mergeCell ref="I79:J79"/>
    <mergeCell ref="I80:J80"/>
    <mergeCell ref="I81:J81"/>
    <mergeCell ref="I82:J82"/>
    <mergeCell ref="F96:G96"/>
    <mergeCell ref="F104:G104"/>
    <mergeCell ref="F106:G106"/>
    <mergeCell ref="F107:G107"/>
    <mergeCell ref="D108:E108"/>
    <mergeCell ref="F108:G108"/>
    <mergeCell ref="H108:I108"/>
    <mergeCell ref="D109:E109"/>
    <mergeCell ref="D110:E110"/>
    <mergeCell ref="D111:E111"/>
    <mergeCell ref="D112:E112"/>
    <mergeCell ref="D113:E113"/>
    <mergeCell ref="H109:I109"/>
    <mergeCell ref="H110:I110"/>
    <mergeCell ref="H111:I111"/>
    <mergeCell ref="H112:I112"/>
    <mergeCell ref="H113:I113"/>
    <mergeCell ref="H114:I114"/>
    <mergeCell ref="I68:J68"/>
    <mergeCell ref="D114:E114"/>
    <mergeCell ref="F109:G109"/>
    <mergeCell ref="F110:G110"/>
    <mergeCell ref="F111:G111"/>
    <mergeCell ref="F112:G112"/>
    <mergeCell ref="F113:G113"/>
    <mergeCell ref="F114:G114"/>
  </mergeCells>
  <conditionalFormatting sqref="B86">
    <cfRule type="expression" priority="1" dxfId="0" stopIfTrue="1">
      <formula>CELL("protect",INDIRECT(ADDRESS(ROW(),COLUMN())))=0</formula>
    </cfRule>
  </conditionalFormatting>
  <printOptions/>
  <pageMargins left="0.11811023622047245" right="0.75" top="0.6692913385826772" bottom="0.984251968503937" header="0.5118110236220472" footer="0.5118110236220472"/>
  <pageSetup fitToHeight="0" fitToWidth="1" horizontalDpi="1200" verticalDpi="1200" orientation="portrait" paperSize="9" scale="81" r:id="rId1"/>
  <headerFooter alignWithMargins="0">
    <oddFooter>&amp;L&amp;"Arial CE,Običajno"&amp;8
&amp;C
&amp;R&amp;"Arial CE,Običajno"&amp;8    
&amp;P</oddFooter>
  </headerFooter>
  <rowBreaks count="2" manualBreakCount="2">
    <brk id="42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NPr DK Trzin 3</dc:title>
  <dc:subject/>
  <dc:creator>Branko Orlić</dc:creator>
  <cp:keywords>NPr DK</cp:keywords>
  <dc:description/>
  <cp:lastModifiedBy>Lea Sirc</cp:lastModifiedBy>
  <cp:lastPrinted>2022-05-05T12:29:47Z</cp:lastPrinted>
  <dcterms:created xsi:type="dcterms:W3CDTF">1999-10-13T07:29:01Z</dcterms:created>
  <dcterms:modified xsi:type="dcterms:W3CDTF">2022-06-07T05:45:55Z</dcterms:modified>
  <cp:category/>
  <cp:version/>
  <cp:contentType/>
  <cp:contentStatus/>
</cp:coreProperties>
</file>